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130" windowHeight="0" activeTab="4"/>
  </bookViews>
  <sheets>
    <sheet name="Тит лист" sheetId="9" r:id="rId1"/>
    <sheet name="Форма 1 - 2019" sheetId="5" r:id="rId2"/>
    <sheet name="Форма 2 - 2019" sheetId="19" r:id="rId3"/>
    <sheet name="Форма 3-2019" sheetId="15" r:id="rId4"/>
    <sheet name="Форма 4-2019" sheetId="16" r:id="rId5"/>
  </sheets>
  <definedNames>
    <definedName name="_xlnm.Print_Titles" localSheetId="1">'Форма 1 - 2019'!$1:$5</definedName>
    <definedName name="_xlnm.Print_Titles" localSheetId="2">'Форма 2 - 2019'!$1:$5</definedName>
    <definedName name="_xlnm.Print_Titles" localSheetId="3">'Форма 3-2019'!$5:$6</definedName>
    <definedName name="_xlnm.Print_Titles" localSheetId="4">'Форма 4-2019'!$4:$5</definedName>
    <definedName name="_xlnm.Print_Area" localSheetId="1">'Форма 1 - 2019'!$A$1:$F$227</definedName>
    <definedName name="_xlnm.Print_Area" localSheetId="2">'Форма 2 - 2019'!$A$1:$E$227</definedName>
    <definedName name="_xlnm.Print_Area" localSheetId="3">'Форма 3-2019'!$B$1:$K$124</definedName>
    <definedName name="_xlnm.Print_Area" localSheetId="4">'Форма 4-2019'!$A$1:$E$218</definedName>
  </definedNames>
  <calcPr calcId="152511"/>
</workbook>
</file>

<file path=xl/calcChain.xml><?xml version="1.0" encoding="utf-8"?>
<calcChain xmlns="http://schemas.openxmlformats.org/spreadsheetml/2006/main">
  <c r="E63" i="5" l="1"/>
  <c r="E64" i="5"/>
  <c r="E226" i="16" l="1"/>
  <c r="E224" i="16"/>
  <c r="E222" i="16"/>
  <c r="E221" i="16"/>
  <c r="E219" i="16"/>
  <c r="E217" i="16"/>
  <c r="E213" i="16"/>
  <c r="E214" i="16"/>
  <c r="E215" i="16"/>
  <c r="E212" i="16"/>
  <c r="E209" i="16"/>
  <c r="E210" i="16"/>
  <c r="E208" i="16"/>
  <c r="E204" i="16"/>
  <c r="E205" i="16"/>
  <c r="E206" i="16"/>
  <c r="E203" i="16"/>
  <c r="E198" i="16"/>
  <c r="E199" i="16"/>
  <c r="E200" i="16"/>
  <c r="E201" i="16"/>
  <c r="E197" i="16"/>
  <c r="E180" i="16"/>
  <c r="E165" i="16"/>
  <c r="E76" i="16" l="1"/>
  <c r="E37" i="16" l="1"/>
  <c r="E38" i="16"/>
  <c r="E30" i="16"/>
  <c r="E28" i="16"/>
  <c r="D215" i="19" l="1"/>
  <c r="D214" i="19"/>
  <c r="D213" i="19"/>
  <c r="D212" i="19"/>
  <c r="D205" i="19"/>
  <c r="D204" i="19"/>
  <c r="D203" i="19"/>
  <c r="D98" i="19"/>
  <c r="D95" i="19"/>
  <c r="D54" i="19"/>
  <c r="D42" i="19"/>
  <c r="D41" i="19"/>
  <c r="D36" i="19"/>
  <c r="D33" i="19"/>
  <c r="D29" i="19"/>
  <c r="D12" i="19"/>
  <c r="D8" i="19"/>
  <c r="E215" i="5" l="1"/>
  <c r="E214" i="5"/>
  <c r="E213" i="5"/>
  <c r="D213" i="5"/>
  <c r="E212" i="5"/>
  <c r="E209" i="5"/>
  <c r="D209" i="5"/>
  <c r="E210" i="5"/>
  <c r="E205" i="5"/>
  <c r="E204" i="5"/>
  <c r="E203" i="5"/>
  <c r="F200" i="5"/>
  <c r="F201" i="5"/>
  <c r="E199" i="5"/>
  <c r="E198" i="5"/>
  <c r="D198" i="5"/>
  <c r="D197" i="5"/>
  <c r="E197" i="5"/>
  <c r="F165" i="5"/>
  <c r="E98" i="5"/>
  <c r="D98" i="5"/>
  <c r="E95" i="5"/>
  <c r="D95" i="5"/>
  <c r="D64" i="5"/>
  <c r="E54" i="5"/>
  <c r="D54" i="5"/>
  <c r="E42" i="5"/>
  <c r="E41" i="5"/>
  <c r="D42" i="5"/>
  <c r="D41" i="5"/>
  <c r="D36" i="5"/>
  <c r="E33" i="5"/>
  <c r="D33" i="5"/>
  <c r="D29" i="5"/>
  <c r="D12" i="5"/>
  <c r="D8" i="5"/>
  <c r="F30" i="5"/>
  <c r="F213" i="5" l="1"/>
  <c r="D221" i="5"/>
  <c r="F222" i="5"/>
  <c r="D215" i="5"/>
  <c r="D214" i="5"/>
  <c r="F214" i="5" s="1"/>
  <c r="D212" i="5"/>
  <c r="F212" i="5" s="1"/>
  <c r="D210" i="5"/>
  <c r="F209" i="5"/>
  <c r="F208" i="5"/>
  <c r="D205" i="5"/>
  <c r="F205" i="5" s="1"/>
  <c r="D204" i="5"/>
  <c r="F204" i="5" s="1"/>
  <c r="D203" i="5"/>
  <c r="F203" i="5" s="1"/>
  <c r="D199" i="5"/>
  <c r="F199" i="5" s="1"/>
  <c r="F198" i="5"/>
  <c r="F221" i="5" l="1"/>
  <c r="F224" i="5"/>
  <c r="F37" i="5"/>
  <c r="F38" i="5"/>
  <c r="F103" i="5" l="1"/>
  <c r="F99" i="5"/>
  <c r="F96" i="5"/>
  <c r="F92" i="5"/>
  <c r="F89" i="5"/>
  <c r="F86" i="5"/>
  <c r="F82" i="5"/>
  <c r="F78" i="5"/>
  <c r="F74" i="5"/>
  <c r="F70" i="5"/>
  <c r="F65" i="5"/>
  <c r="F61" i="5"/>
  <c r="F57" i="5"/>
  <c r="F52" i="5"/>
  <c r="F47" i="5"/>
  <c r="F43" i="5"/>
  <c r="F39" i="5"/>
  <c r="F34" i="5"/>
  <c r="F31" i="5"/>
  <c r="F26" i="5"/>
  <c r="F23" i="5"/>
  <c r="F19" i="5"/>
  <c r="F16" i="5"/>
  <c r="F13" i="5"/>
  <c r="F9" i="5"/>
  <c r="E177" i="16"/>
  <c r="E159" i="16"/>
  <c r="E152" i="16"/>
  <c r="E147" i="16"/>
  <c r="E146" i="16"/>
  <c r="E135" i="16"/>
  <c r="E140" i="16"/>
  <c r="E124" i="16"/>
  <c r="E103" i="16"/>
  <c r="E99" i="16"/>
  <c r="E96" i="16"/>
  <c r="E92" i="16"/>
  <c r="E89" i="16"/>
  <c r="E86" i="16"/>
  <c r="E82" i="16"/>
  <c r="E78" i="16"/>
  <c r="E74" i="16"/>
  <c r="E70" i="16"/>
  <c r="E65" i="16"/>
  <c r="E61" i="16"/>
  <c r="E57" i="16"/>
  <c r="E52" i="16"/>
  <c r="E47" i="16"/>
  <c r="E43" i="16"/>
  <c r="E39" i="16"/>
  <c r="E34" i="16"/>
  <c r="E31" i="16"/>
  <c r="E26" i="16"/>
  <c r="E23" i="16"/>
  <c r="E16" i="16"/>
  <c r="E19" i="16"/>
  <c r="E13" i="16"/>
  <c r="E9" i="16"/>
  <c r="F187" i="5" l="1"/>
  <c r="F186" i="5"/>
  <c r="F183" i="5"/>
  <c r="F182" i="5"/>
  <c r="F181" i="5"/>
  <c r="F180" i="5"/>
  <c r="F174" i="5"/>
  <c r="F76" i="5" l="1"/>
  <c r="F28" i="5"/>
  <c r="E172" i="16" l="1"/>
  <c r="E195" i="16" l="1"/>
  <c r="E194" i="16"/>
  <c r="E193" i="16"/>
  <c r="E191" i="16"/>
  <c r="E190" i="16"/>
  <c r="E189" i="16"/>
  <c r="E187" i="16"/>
  <c r="E186" i="16"/>
  <c r="E185" i="16"/>
  <c r="E184" i="16"/>
  <c r="E183" i="16"/>
  <c r="E181" i="16"/>
  <c r="E179" i="16"/>
  <c r="E178" i="16"/>
  <c r="E175" i="16"/>
  <c r="E174" i="16"/>
  <c r="E171" i="16"/>
  <c r="E169" i="16"/>
  <c r="E168" i="16"/>
  <c r="E167" i="16"/>
  <c r="E164" i="16"/>
  <c r="E163" i="16"/>
  <c r="E162" i="16"/>
  <c r="E161" i="16"/>
  <c r="E158" i="16"/>
  <c r="E157" i="16"/>
  <c r="E156" i="16"/>
  <c r="E155" i="16"/>
  <c r="E154" i="16"/>
  <c r="E151" i="16"/>
  <c r="E150" i="16"/>
  <c r="E149" i="16"/>
  <c r="E145" i="16"/>
  <c r="E144" i="16"/>
  <c r="E143" i="16"/>
  <c r="E142" i="16"/>
  <c r="E139" i="16"/>
  <c r="E138" i="16"/>
  <c r="E137" i="16"/>
  <c r="E136" i="16"/>
  <c r="E134" i="16"/>
  <c r="E133" i="16"/>
  <c r="E131" i="16"/>
  <c r="E130" i="16"/>
  <c r="E129" i="16"/>
  <c r="E127" i="16"/>
  <c r="E126" i="16"/>
  <c r="E125" i="16"/>
  <c r="E122" i="16"/>
  <c r="E121" i="16"/>
  <c r="E120" i="16"/>
  <c r="E118" i="16"/>
  <c r="E117" i="16"/>
  <c r="E115" i="16"/>
  <c r="E114" i="16"/>
  <c r="E112" i="16"/>
  <c r="E111" i="16"/>
  <c r="E109" i="16"/>
  <c r="E108" i="16"/>
  <c r="E106" i="16"/>
  <c r="E105" i="16"/>
  <c r="E102" i="16"/>
  <c r="E101" i="16"/>
  <c r="E98" i="16"/>
  <c r="E95" i="16"/>
  <c r="E94" i="16"/>
  <c r="E91" i="16"/>
  <c r="E88" i="16"/>
  <c r="E85" i="16"/>
  <c r="E84" i="16"/>
  <c r="E81" i="16"/>
  <c r="E80" i="16"/>
  <c r="E77" i="16"/>
  <c r="E73" i="16"/>
  <c r="E72" i="16"/>
  <c r="E69" i="16"/>
  <c r="E68" i="16"/>
  <c r="E67" i="16"/>
  <c r="E64" i="16"/>
  <c r="E63" i="16"/>
  <c r="E60" i="16"/>
  <c r="E59" i="16"/>
  <c r="E56" i="16"/>
  <c r="E55" i="16"/>
  <c r="E54" i="16"/>
  <c r="E51" i="16"/>
  <c r="E50" i="16"/>
  <c r="E49" i="16"/>
  <c r="E46" i="16"/>
  <c r="E45" i="16"/>
  <c r="E42" i="16"/>
  <c r="E41" i="16"/>
  <c r="E36" i="16"/>
  <c r="E33" i="16"/>
  <c r="E29" i="16"/>
  <c r="E25" i="16"/>
  <c r="E22" i="16"/>
  <c r="E21" i="16"/>
  <c r="E18" i="16"/>
  <c r="E15" i="16"/>
  <c r="E12" i="16"/>
  <c r="E11" i="16"/>
  <c r="E8" i="16"/>
  <c r="E7" i="16"/>
  <c r="F131" i="5"/>
  <c r="F191" i="5" l="1"/>
  <c r="F175" i="5"/>
  <c r="F152" i="5"/>
  <c r="F190" i="5" l="1"/>
  <c r="F184" i="5"/>
  <c r="F178" i="5"/>
  <c r="F177" i="5"/>
  <c r="F176" i="5"/>
  <c r="F172" i="5"/>
  <c r="F122" i="5"/>
  <c r="F226" i="5" l="1"/>
  <c r="F219" i="5"/>
  <c r="F217" i="5"/>
  <c r="F215" i="5"/>
  <c r="F210" i="5"/>
  <c r="F206" i="5"/>
  <c r="F197" i="5"/>
  <c r="F195" i="5"/>
  <c r="F194" i="5"/>
  <c r="F193" i="5"/>
  <c r="F189" i="5"/>
  <c r="F171" i="5"/>
  <c r="F169" i="5"/>
  <c r="F168" i="5"/>
  <c r="F167" i="5"/>
  <c r="F164" i="5"/>
  <c r="F163" i="5"/>
  <c r="F162" i="5"/>
  <c r="F161" i="5"/>
  <c r="F159" i="5"/>
  <c r="F158" i="5"/>
  <c r="F157" i="5"/>
  <c r="F156" i="5"/>
  <c r="F155" i="5"/>
  <c r="F154" i="5"/>
  <c r="F151" i="5"/>
  <c r="F150" i="5"/>
  <c r="F149" i="5"/>
  <c r="F147" i="5"/>
  <c r="F146" i="5"/>
  <c r="F145" i="5"/>
  <c r="F144" i="5"/>
  <c r="F143" i="5"/>
  <c r="F142" i="5"/>
  <c r="F140" i="5"/>
  <c r="F139" i="5"/>
  <c r="F138" i="5"/>
  <c r="F137" i="5"/>
  <c r="F136" i="5"/>
  <c r="F135" i="5"/>
  <c r="F134" i="5"/>
  <c r="F133" i="5"/>
  <c r="F130" i="5"/>
  <c r="F129" i="5"/>
  <c r="F127" i="5"/>
  <c r="F126" i="5"/>
  <c r="F125" i="5"/>
  <c r="F124" i="5"/>
  <c r="F121" i="5"/>
  <c r="F120" i="5"/>
  <c r="F118" i="5"/>
  <c r="F117" i="5"/>
  <c r="F115" i="5"/>
  <c r="F114" i="5"/>
  <c r="F112" i="5"/>
  <c r="F111" i="5"/>
  <c r="F109" i="5"/>
  <c r="F108" i="5"/>
  <c r="F106" i="5"/>
  <c r="F105" i="5"/>
  <c r="F102" i="5"/>
  <c r="F101" i="5"/>
  <c r="F98" i="5"/>
  <c r="F95" i="5"/>
  <c r="F94" i="5"/>
  <c r="F91" i="5"/>
  <c r="F88" i="5"/>
  <c r="F85" i="5"/>
  <c r="F84" i="5"/>
  <c r="F81" i="5"/>
  <c r="F80" i="5"/>
  <c r="F77" i="5"/>
  <c r="F73" i="5"/>
  <c r="F72" i="5"/>
  <c r="F69" i="5"/>
  <c r="F68" i="5"/>
  <c r="F67" i="5"/>
  <c r="F64" i="5"/>
  <c r="F63" i="5"/>
  <c r="F60" i="5"/>
  <c r="F59" i="5"/>
  <c r="F56" i="5"/>
  <c r="F55" i="5"/>
  <c r="F54" i="5"/>
  <c r="F51" i="5"/>
  <c r="F50" i="5"/>
  <c r="F49" i="5"/>
  <c r="F46" i="5"/>
  <c r="F45" i="5"/>
  <c r="F42" i="5"/>
  <c r="F41" i="5"/>
  <c r="F36" i="5"/>
  <c r="F33" i="5"/>
  <c r="F29" i="5"/>
  <c r="F25" i="5"/>
  <c r="F22" i="5"/>
  <c r="F21" i="5"/>
  <c r="F18" i="5"/>
  <c r="F15" i="5"/>
  <c r="F12" i="5"/>
  <c r="F11" i="5"/>
  <c r="F8" i="5"/>
  <c r="F7" i="5"/>
</calcChain>
</file>

<file path=xl/sharedStrings.xml><?xml version="1.0" encoding="utf-8"?>
<sst xmlns="http://schemas.openxmlformats.org/spreadsheetml/2006/main" count="1607" uniqueCount="212">
  <si>
    <t>Количество обслуженных потребителей сверх категорий, установленных государственным заданием</t>
  </si>
  <si>
    <t xml:space="preserve">ОГБОУ «Рыбновская школа-интернат для детей- сирот и детей, оставшихся без попечения родитей»            </t>
  </si>
  <si>
    <t>Наименование услуги</t>
  </si>
  <si>
    <t>Единица измерения услуги</t>
  </si>
  <si>
    <t>№п/п</t>
  </si>
  <si>
    <t>Соотношение расчетно-нормативной и фактической стоимости предоставления единицы государственной услуги</t>
  </si>
  <si>
    <t>Фактический объем предоставленных услуг</t>
  </si>
  <si>
    <t>Соответствие качества предоставленных государственным учреждением государственных услуг параметрам государственного задания</t>
  </si>
  <si>
    <t>Человек</t>
  </si>
  <si>
    <t>Требования к квалификации (опыту работы) специалиста, оказавшего услугу</t>
  </si>
  <si>
    <t>Требования к используемым в процессе оказания услуги материальным ресурсам соответствующей номенклатуры и объема</t>
  </si>
  <si>
    <t>Требования к процедурам, порядку (регламенту) оказания услуги</t>
  </si>
  <si>
    <t>Требования к оборудованию и инструментам, необходимым для оказания услуги</t>
  </si>
  <si>
    <t>показатель</t>
  </si>
  <si>
    <t>соотвествие стандарту</t>
  </si>
  <si>
    <t>Соответствие уровня образования установленным требованиям</t>
  </si>
  <si>
    <t>+</t>
  </si>
  <si>
    <t>Наличие программных дисциплин производственного обучения, практики</t>
  </si>
  <si>
    <t>Наличие учебных планов</t>
  </si>
  <si>
    <t>Учебные планы</t>
  </si>
  <si>
    <t>Доля педагогических работников, имеющих высшее профессиональное образование не менее 60%</t>
  </si>
  <si>
    <t>Оснащенность учреждения необходимой учебно-методической литературой и иными средствами обеспечения образовательного процесса</t>
  </si>
  <si>
    <t>Наличие нормативных правовых актов, локальных актов учреждения, обеспечивающих оказание услуги</t>
  </si>
  <si>
    <t>Оснащенность учреждения необходимым оборудованием и инвентарем</t>
  </si>
  <si>
    <t>Здания, в котором размещаются учреждения, не являются аварийными</t>
  </si>
  <si>
    <t>Доля педагогов, имеющих высшую и первую квалификационную категории не менее 20%</t>
  </si>
  <si>
    <t>Соответствие нормам СанПин, технике безопасности</t>
  </si>
  <si>
    <t xml:space="preserve">Соответствие помещений, используемых при оказании государственных услуг, установленным:
- санитарно-эпидемиологическим нормам;
- гигиеническим требованиям к организации работы;
- правилам пожарной безопасности;
- нормам охраны труда
</t>
  </si>
  <si>
    <t>Доля педагогов, своевременно прошедших курсы повышения квалификации не менее 100%</t>
  </si>
  <si>
    <t>Наличие мультимедийных демонстрационных классов с выходом в Интернет</t>
  </si>
  <si>
    <t>Доля педагогических работников, имеющих высшее профессиональное образование не менее 50%</t>
  </si>
  <si>
    <t>Оснащенность учреждения необходиммым учебно-лабораторным,  учебно-производственным, спортивным оборудованием, инвентарем и иными средствами обеспечения образовательного процесса</t>
  </si>
  <si>
    <t>Информирование потенциальных потребителей услуги</t>
  </si>
  <si>
    <t>Доля педагогов, имеющих высшую и первую квалификационную категории не менее 30%</t>
  </si>
  <si>
    <t>Наличие нормативных правовых актов, регулирующих оказание услуги, локальных актов учреждения, обеспечивающих оказание услуги</t>
  </si>
  <si>
    <t>Доля педагогов, своевременно прошедших курсы повышения квалификации не менее 70%</t>
  </si>
  <si>
    <t>Наличие высшего профессионального образования, соответствующего профилю преподаваемой дисциплины</t>
  </si>
  <si>
    <t>Наличие учебных и учебно-лабораторных помещений, учебной литературы</t>
  </si>
  <si>
    <t>Наличие утвержденных дополнительных профессиональных программ</t>
  </si>
  <si>
    <t>Наличие мультимедийных демонстрационных комплексов, компьютерных классов с выходом в Интернет</t>
  </si>
  <si>
    <t>Соответствие действующим санитарным и противопожарным правилам и нормам</t>
  </si>
  <si>
    <t>Доля преподавателей, имеющих ученую степень или ученое звание не менее 50%</t>
  </si>
  <si>
    <t>Расчетно-нормативная стоимость услуги, тыс. руб.</t>
  </si>
  <si>
    <t>Фактическая стоимость услуги, тыс. руб.</t>
  </si>
  <si>
    <t>Требования к зданиям и сооружениям, необходимым для оказания услуги, и их содержанию</t>
  </si>
  <si>
    <t>Реализация основных общеобразовательных программ дошкольного образования</t>
  </si>
  <si>
    <t>Реализация основных общеобразовательных программ основного общего образования</t>
  </si>
  <si>
    <t>Реализация основных общеобразовательных программ среднего общего образования</t>
  </si>
  <si>
    <t>Реализация основных общеобразовательных программ начального общего образования</t>
  </si>
  <si>
    <t>Реализация основных профессиональных образовательных программ  среднего профессионального образования – программ подготовки специалистов среднего звена</t>
  </si>
  <si>
    <t>Реализация основных профессиональных образовательных программ  среднего профессионального образования – программ подготовки  квалифицированных рабочих, служащих</t>
  </si>
  <si>
    <t>Реализация основных программ профессионального обучения – программ профессиональной подготовки по профессиям рабочих, должностям служащих</t>
  </si>
  <si>
    <t xml:space="preserve">ОГБОУ «Костинская специальная (коррекционная) школа-интернат  для детей-сирот и детей, оставшихся без попечения родителей, с ограниченными возможностями здоровья»,
</t>
  </si>
  <si>
    <t>ОГБПОУ  «Сапожковский техникум  имени Героя Социалистического Труда Д.М. Гармаш»</t>
  </si>
  <si>
    <t>ОГБПОУ  «Новомичуринский многоотраслевой техникум»</t>
  </si>
  <si>
    <t>OГБПОУ  «Касимовский техникум водного транспорта»</t>
  </si>
  <si>
    <t>ОГБПОУ  «Спасский политехнический техникум»</t>
  </si>
  <si>
    <t xml:space="preserve"> ОГБПОУ  «Рязанский колледж электроники»</t>
  </si>
  <si>
    <t>ОГБПОУ  «Рязанский педагогический колледж»</t>
  </si>
  <si>
    <t>ОГБПОУ  «Рязанский технологический колледж»</t>
  </si>
  <si>
    <t xml:space="preserve"> ОГБПОУ  «Кадомский технологический техникум»</t>
  </si>
  <si>
    <t>ОГБПОУ  «Клепиковский технологический техникум»</t>
  </si>
  <si>
    <t xml:space="preserve"> ОГБПОУ  «Шацкий агротехнологический техникум»</t>
  </si>
  <si>
    <t xml:space="preserve"> ОГБПОУ  «Рязанский автотранспортный техникум им. С. А. Живаго»</t>
  </si>
  <si>
    <t>ОГБПОУ  «Рязанский многопрофильный колледж»</t>
  </si>
  <si>
    <t xml:space="preserve"> ОГБПОУ  «Рязанский политехнический колледж»</t>
  </si>
  <si>
    <t xml:space="preserve"> ОГБПОУ  «Кораблинский агротехнологический техникум»</t>
  </si>
  <si>
    <t>ОГБУ ДО «Детский эколого-биологический центр»</t>
  </si>
  <si>
    <t>ОГБПОУ  «Касимовский нефтегазовый колледж»</t>
  </si>
  <si>
    <t>ОГБПОУ  «Сараевский многофункциональный колледж»</t>
  </si>
  <si>
    <t>2 усл</t>
  </si>
  <si>
    <t>3 услуги</t>
  </si>
  <si>
    <t>4 усл</t>
  </si>
  <si>
    <t>ОГБУ ДО «Детский оздоровительно-образовательный центр «Солнечный»</t>
  </si>
  <si>
    <t>сайт размещения  rv@rv.ryazan.ru</t>
  </si>
  <si>
    <t xml:space="preserve"> 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</si>
  <si>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Реализация адаптированных основных общеобразовательных программ для детей с умственной отстальстью</t>
  </si>
  <si>
    <t>Реализация адаптированных основных общеобразовательных программ основного общего  образования</t>
  </si>
  <si>
    <t xml:space="preserve"> 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</si>
  <si>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 xml:space="preserve">Подготовка граждан,выразивших желание принять детей-сирот и детей, оставшихся без попечения родителей, на семейные формы устройства </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</si>
  <si>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</si>
  <si>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</si>
  <si>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Присмотр и уход</t>
  </si>
  <si>
    <t>Оказание консультативной психологической, педагогической, юридической, социальной и иной помощи лицам из числа детей, завершивших пребывание в организации для детей-сирот</t>
  </si>
  <si>
    <t>Содержание и воспитание детей-сирот, оставшихся без попечения родителей, детей, находящихся в трудной жизненной ситуации</t>
  </si>
  <si>
    <t>Подготовка граждан, выразивших желание принять детей-сирот, оставшихся без попечения родителей, на семейнфе формы устройства</t>
  </si>
  <si>
    <t>ОГБУ ДО «Ресурсный центр дополнительного образования»</t>
  </si>
  <si>
    <t xml:space="preserve">ОГБОУ «Архангельская  школа-интернат»   </t>
  </si>
  <si>
    <t xml:space="preserve">ОГБОУ «Лесно-Конобеевская школа-интернат»             </t>
  </si>
  <si>
    <t>ОГБОУ «Рязанская школа-интернат»</t>
  </si>
  <si>
    <t>ОГБОУ «Чапаевская  школа-интернат»</t>
  </si>
  <si>
    <t xml:space="preserve"> ОГБОУ «Мосоловская школа-интернат»      </t>
  </si>
  <si>
    <t xml:space="preserve">Реализация адаптированных основных общеобразовательных программ начального общего образования </t>
  </si>
  <si>
    <t>Реализация основных общеобразовательных программ основного общего  образования</t>
  </si>
  <si>
    <t>Содержание и воспитание  детей-сирот и детей, оставшихся без попеч.родителей, детей, находящихся в трудной жизненной ситуации</t>
  </si>
  <si>
    <t>ОГБОУ «Костинская школа-интернат для детей-сирот и детей, оставшихся без попечения родителей»</t>
  </si>
  <si>
    <t>Подготовка граждан, выразивших желание принять детей-сирот и детей, оставшихся без попечения  родителей, на семейные формы устройства</t>
  </si>
  <si>
    <t xml:space="preserve">Реализация основных общеобразовательных программ начального общего образования </t>
  </si>
  <si>
    <t xml:space="preserve">Реализация основных общеобразовательных программ основного общего образования </t>
  </si>
  <si>
    <t xml:space="preserve">Реализация основных общеобразовательных программ среднего общего образования </t>
  </si>
  <si>
    <t xml:space="preserve">ОГБОУ «Михайловская школа-интернат»        </t>
  </si>
  <si>
    <t xml:space="preserve">ОГБОУ «Полянская школа-интернат»           </t>
  </si>
  <si>
    <t xml:space="preserve">ОГБОУ «Шацкая кадетская школа-интернат»        </t>
  </si>
  <si>
    <t xml:space="preserve">ОГБОУ «Касимовская школа-интернат»           </t>
  </si>
  <si>
    <t>ОГБОУ «Школа-интернат «Вера»</t>
  </si>
  <si>
    <t>Реализация адаптированных основных общеобразовательных программ среднего общего образования</t>
  </si>
  <si>
    <t xml:space="preserve">ОГБОУ «Школа №10»            </t>
  </si>
  <si>
    <t>Человеко-час</t>
  </si>
  <si>
    <t>Подготовка граждан, выразивших желание принять детей-сирот и детей, оставшихся без попечения родителей, на семейные формы устройства</t>
  </si>
  <si>
    <t xml:space="preserve"> Реализация адаптированных основных общеобразовательных программ для детей с умственной отсталостью </t>
  </si>
  <si>
    <t>ОГБОУ  «Скопинская школа-интернат»</t>
  </si>
  <si>
    <t>Отклонение (5/4*100%)</t>
  </si>
  <si>
    <t>Реализация адаптированных основных общеобразовательных программ для детей с умственной отсталостью</t>
  </si>
  <si>
    <t>Отклонение (4/3*100%)</t>
  </si>
  <si>
    <t xml:space="preserve">ОГБОУ «Архангельская школа-интернат»   </t>
  </si>
  <si>
    <t>ОГБОУ «Чапаевская школа-интернат»</t>
  </si>
  <si>
    <t>ОГБОУ «Школа № 23»</t>
  </si>
  <si>
    <t xml:space="preserve">ОГБОУ «Школа-интернат «Вера» </t>
  </si>
  <si>
    <t xml:space="preserve">Реализация адаптированных основных общеобразовательных программ основного общего образования </t>
  </si>
  <si>
    <t>Подготовка граждан, выразивших желание принять детей-сирот, оставшихся без попечения родителей, на семейные формы устройства</t>
  </si>
  <si>
    <t>№ п/п</t>
  </si>
  <si>
    <t>ОГБПОУ «Старожиловский агротехнический техникум»</t>
  </si>
  <si>
    <t xml:space="preserve"> ОГБПОУ  «Рязанский железнодорожный колледж»</t>
  </si>
  <si>
    <t>ОГБПОУ «Рязанский строительный колледж имени Героя Советского Союза В.А. Беглова»</t>
  </si>
  <si>
    <t>ОГБПОУ  «Рязанский колледж имени героя Советского Союза Н.Н. Комарова»</t>
  </si>
  <si>
    <t xml:space="preserve"> ОГБПОУ  «Скопинский электротехнический колледж»</t>
  </si>
  <si>
    <t>ОГБОУ «Елатомская школа-интернат для детей-сирот и детей, оставшихся без попечения родителей»</t>
  </si>
  <si>
    <t>ОГБОУ «Солотчинская школа-интернат для детей-сирот и детей, оставшихся без попечения родителей»</t>
  </si>
  <si>
    <t>ОГБОУ «Центр образования «Дистанционные технологии»</t>
  </si>
  <si>
    <t>ОГБУ ДО  «Рязанский центр детско-юношеского туризма и краеведения»</t>
  </si>
  <si>
    <t>ОГБПОУ  «Михайловский техникум имени А. Мерзлова»</t>
  </si>
  <si>
    <t>ОГБПОУ «Шиловский агротехнологический техникум»</t>
  </si>
  <si>
    <t>ОГБПОУ «Сараевский многофункциональный колледж»</t>
  </si>
  <si>
    <t xml:space="preserve">Присмотр и уход </t>
  </si>
  <si>
    <t>Реализация адаптированных основных общеобразовательных  программ среднего общего образования</t>
  </si>
  <si>
    <t xml:space="preserve">ОГБОУ «Школа-интернат № 26»     </t>
  </si>
  <si>
    <t xml:space="preserve">ОГБОУ «Школа № 23»            </t>
  </si>
  <si>
    <t xml:space="preserve">ОГБОУ «Школа № 10»            </t>
  </si>
  <si>
    <t>Реализация дополнительных профессиональных образовательных программ повышения квалификации</t>
  </si>
  <si>
    <t>ОГБПОУ   «Рязанский колледж имени героя Советского Союза Н.Н. Комарова»</t>
  </si>
  <si>
    <t>ОГБОУ  «Центр образования  «Дистанционные технологии»</t>
  </si>
  <si>
    <t>ОГБУ ДПО   «Рязанский институт развития образования»</t>
  </si>
  <si>
    <t>ОГБУ ДО «Детский эколого-биологический центр», ОГБУ ДО «Ресурсный центр дополнительного образования», ОГБУ ДО  «Рязанский центр детско-юношеского туризма и краеведения», ОГБУ ДО «Центр эстетического воспитания детей»</t>
  </si>
  <si>
    <t>ОГБПОУ  «Шиловский агротехнологический техникум»</t>
  </si>
  <si>
    <t xml:space="preserve"> </t>
  </si>
  <si>
    <t xml:space="preserve">Содержание лиц из числа детей-сирот и детей, оставшихся без попечения родителей, завершивших пребывание в организации для детей-сирот, но не старше 23 лет </t>
  </si>
  <si>
    <t>ОГБОУ «Архангельская школа-интернат», ОГБОУ «Лесно-Конобеевская школа-интернат», ОГБОУ «Рязанская школа-интернат», ОГБОУ Скопинская школа-интернат, ОГБОУ «Чапаевская школа-интернат», ОГБОУ «Школа № 23», ОГБОУ «Школа-интернат «Вера»»,
ОГБОУ «Школа-интернат № 18», ОГБОУ «Костинская школа-интернат  для детей-сирот и детей, оставшихся без попечения родителей», ОГБОУ «Елатомская школа-интернат  для детей-сирот и детей, оставшихся без попечения родителей»</t>
  </si>
  <si>
    <t xml:space="preserve">Реализация адаптированных основных общеобразовательных программ для детей с умственной отсталостью </t>
  </si>
  <si>
    <t>ОГБОУ «Архангельская школа-интернат», ОГБОУ «Лесно-Конобеевская школа-интернат», ОГБОУ «Рязанская школа-интернат», ОГБОУ «Скопинская школа-интернат», ОГБОУ «Чапаевская школа-интернат», ОГБОУ «Школа № 23», ОГБОУ «Школа-интернат «Вера»»,
ОГБОУ «Школа-интернат № 18», ОГБОУ «Мосоловская школа-интернат», ОГБОУ «Михайловская школа-интернат», ОГБОУ «Полянская школа-интернат», ОГБОУ «Шацкая школа-интернат», ОГБОУ «Касимовская школа-интернат», ОГБОУ «Школа-интернат № 26», ОГБОУ «Школа № 10»</t>
  </si>
  <si>
    <t xml:space="preserve">ОГБОУ «Елатомская школа-интернат  для детей-сирот и детей, оставшихся без попечения родителей», ОГБОУ «Рыбновская школа-интернат для детей- сирот и детей, оставшихся без попечения родитей»        </t>
  </si>
  <si>
    <t>Реализация основных общеобразовательных программ основного среднего образования</t>
  </si>
  <si>
    <t>ОГБОУ «Центр образования «Дистанционные технологии», ОГБОУ «Шацкая школа-интернат», ОГБОУ «Полянская школа-интернат», ОГБОУ «Рыбновская школа-интернат для детей- сирот и детей, оставшихся без попечения родитей»</t>
  </si>
  <si>
    <t>ОГБОУ «Елатомская школа-интернат  для детей-сирот и детей, оставшихся без попечения родителей», ОГБОУ «Костинская школа-интернат  для детей-сирот и детей, оставшихся без попечения родителей», ОГБОУ «Солотчинская школа-интернат для детей-сирот и детей, оставшихся без попечения родителей», ОГБОУ «Рыбновская школа-интернат для детей- сирот и детей, оставшихся без попечения родитей»</t>
  </si>
  <si>
    <t>ОГБОУ «Школа-интернат № 26», ОГБОУ «Школа-интернат № 18»</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</si>
  <si>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</si>
  <si>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 xml:space="preserve"> ОГБПОУ  «Сасовский индустриальный колледж им. Полного ковалера ордена Славы  В.М. Шемарова»</t>
  </si>
  <si>
    <t>Реализация адаптированных основных общеобразовательных  программ основного общего образования</t>
  </si>
  <si>
    <t>Оказание консультативной психологической, педагогической, юридической, социальной и иной помощи лицам, усыновившим (удочерившим) или принявшим под опеку (попечительство) ребенка</t>
  </si>
  <si>
    <t>Реализация адаптированных основных общеобразовательных программ начального общего образования</t>
  </si>
  <si>
    <t xml:space="preserve">ОГБОУ «Школа-интернат № 18»     </t>
  </si>
  <si>
    <t>Содержание и воспитание  детей-сирот и детей, оставшихся без попечения родителей, детей, находящихся в трудной жизненной ситуации</t>
  </si>
  <si>
    <t>ОГБПОУ  «Рязанский строительный колледж имени Героя Советского Союза В.А. Беглова»</t>
  </si>
  <si>
    <t>ОГБУ ДПО «Рязанский институт развития образования»</t>
  </si>
  <si>
    <t>ОГБУ ДО «Детский оздоровительно - образовательный центр  «Радуга»»</t>
  </si>
  <si>
    <t>ОГБУ ДО «Рязанский центр детско-юношеского туризма и краеведения»</t>
  </si>
  <si>
    <t xml:space="preserve"> Реализация адаптированных основных общеобразовательных  программ начального общего образования</t>
  </si>
  <si>
    <t>Форма № 1</t>
  </si>
  <si>
    <t xml:space="preserve">Соответствие объема предоставленных учреждением государственных услуг параметрам государственного задания
государственных услуг параметрам государственного задания
Соответствие объема предоставленных учреждением
государственных услуг параметрам государственного задания
Соответствие объема предоставленных учреждением
государственных услуг параметрам государственного задания
Форма N 1
Соответствие объема предоставленных учреждением
государственных услуг параметрам государственного задания
</t>
  </si>
  <si>
    <t>Форма № 3</t>
  </si>
  <si>
    <t>Форма № 4</t>
  </si>
  <si>
    <t>ОГБПОУ  «Ряжский колледж имени Героя Советского Союза А.М. Серебрякова»</t>
  </si>
  <si>
    <t>Реализация дополнительных общеразвивающих программ социально-педагогическая направленность</t>
  </si>
  <si>
    <t>Реализация дополнительных общеразвивающих программ естесственно-научная направленность</t>
  </si>
  <si>
    <t>Реализация дополнительных общеразвивающих программ художественная направленность</t>
  </si>
  <si>
    <t>Реализация дополнительных общеразвивающих программ техническая направленность</t>
  </si>
  <si>
    <t>Реализация дополнительных общеразвивающих программ туристско-краеведческая направленность</t>
  </si>
  <si>
    <t xml:space="preserve">  ОГБУ ДО «Центр эстетического воспитания детей»</t>
  </si>
  <si>
    <t>Реализация дополнительных общеразвивающих программ физкультурно-спортивная направленность</t>
  </si>
  <si>
    <t>ОГАУ ДО «Детский технопарк «Кванториум «Дружба»»</t>
  </si>
  <si>
    <t>ОГАУ ДО «Центр цифрового образования»</t>
  </si>
  <si>
    <t xml:space="preserve"> ОГБПОУ  «Сасовский индустриальный колледж имени полного ковалера ордена Славы  В.М. Шемарова»</t>
  </si>
  <si>
    <t xml:space="preserve"> ОГБПОУ «Рязанский строительный колледж имени Героя Советского Союза В.А. Беглова», ОГБПОУ «Рязанский колледж электроники», ОГБПОУ «Кадомский технологический техникум», ОГБПОУ «Шацкий агротехнологический техникум», ОГБПОУ «Рязанский автотранспортный техникум им. С. А. Живаго», ОГБПОУ «Рязанский политехнический колледж», ОГБПОУ «Скопинский электротехнический колледж», ОГБПОУ «Сасовский индустриальный колледж имени полного кавалера ордена Славы  В.М. Шемарова», ОГБПОУ «Старожиловский агротехнический техникум», ОГБПОУ «Новомичуринский многоотраслевой техникум», OГБПОУ «Касимовский техникум водного транспорта», ОГБПОУ «Михайловский техникум  имени А. Мерзлова», ОГБПОУ «Рязанский железнодорожный колледж», ОГБПОУ «Рязанский многопрофильный колледж», ОГБПОУ «Кораблинский агротехнологический техникум», ОГБПОУ «Спасский политехнический техникум», ОГБПОУ «Сараевский многофункциональный колледж», ОГБПОУ «Шиловский агротехнологический техникум», ОГБПОУ «Сапожковский техникум имени Героя Социалистического Труда Д.М. Гармаш», ОГБПОУ  «Рязанский педагогический колледж», ОГБПОУ  «Касимовский нефтегазовый колледж», ОГБПОУ  «Клепиковский технологический техникум»,  ОГБПОУ  «Рязанский колледж имени героя Советского Союза Н.Н. Комарова», ОГБПОУ  «Ряжский колледж имени героя Советского Союза А.М. Серебрякова», ОГБПОУ «Рязанский технологический колледж»</t>
  </si>
  <si>
    <t>ОГБПОУ «Ряжский колледж имени героя Советского Союза А.М. Серебрякова», ОГБПОУ «Михайловский техникум  имени А. Мерзлова», OГБПОУ «Касимовский техникум водного транспорта», ОГБПОУ «Новомичуринский многоотраслевой техникум», ОГБПОУ «Сасовский индустриальный колледж имени полного кавалера ордена Славы  В.М. Шемарова», ОГБПОУ «Кораблинский агротехнологический техникум», ОГБПОУ «Скопинский электротехнический колледж», ОГБПОУ «Рязанский политехнический колледж», ОГБПОУ «Рязанский многопрофильный колледж», ОГБПОУ «Рязанский железнодорожный колледж», ОГБПОУ «Рязанский автотранспортный техникум им. С. А. Живаго», ОГБПОУ «Шацкий агротехнологический техникум», ОГБПОУ «Кадомский технологический техникум»,  ОГБПОУ «Рязанский строительный колледж имени Героя Советского Союза В.А. Беглова», ОГБПОУ «Рязанский колледж электроники»,  ОГБПОУ «Скопинский электротехнический колледж», ОГБПОУ «Старожиловский агротехнический техникум»</t>
  </si>
  <si>
    <t>ОГБОУ «Центр образования «Дистанционные технологии», ОГБОУ «Рыбновская школа-интернат для детей- сирот и детей, оставшихся без попечения родитей», ОГБОУ «Михайловская школа-интернат»,  ОГБОУ «Полянская школа-интернат», ОГБОУ «Шацкая школа-интернат», ОГБОУ «Касимовская школа-интернат»</t>
  </si>
  <si>
    <t>ОГБОУ «Мосоловская школа-интернат», ОГБОУ «Школа-интернат № 18», ОГБОУ «Школа № 10»</t>
  </si>
  <si>
    <t>ОГБОУ «Центр образования «Дистанционные технологии», ОГБОУ «Солотчинская школа-интернат для детей-сирот и детей, оставшихся без попечения родителей», ОГБОУ «Михайловская школа-интернат», ОГБОУ «Полянская школа-интернат», ОГБОУ «Шацкая школа-интернат», ОГБОУ «Касимовская школа-интернат»</t>
  </si>
  <si>
    <t>ОГБОУ «Елатомская школа-интернат  для детей-сирот и детей, оставшихся без попечения родителей», ОГБОУ «Солотчинская школа-интернат для детей-сирот и детей, оставшихся без попечения родителей», ОГБОУ «Рыбновская школа-интернат для детей- сирот и детей, оставшихся без попечения родитей», ОГБОУ «Михайловская школа-интернат», ОГБОУ «Полянская школа-интернат», ОГБОУ «Школа-интернат № 26», ОГБОУ «Шацкая кадетская школа-интернат»</t>
  </si>
  <si>
    <t xml:space="preserve"> ОГБОУ «Рыбновская школа-интернат для детей- сирот и детей, оставшихся без попечения родитей», ОГБОУ «Полянская школа-интернат»</t>
  </si>
  <si>
    <t>Реализация дополнительных общеразвивающих программ социально-педагогической направленности</t>
  </si>
  <si>
    <t>ОГБУ ДО «Детский эколого-биологический центр», ОГБУ ДО «Ресурсный центр дополнительного образования», ОГБУ ДО  «Рязанский центр детско-юношеского туризма и краеведения», ОГБУ ДО «Центр эстетического воспитания детей», ОГБУ ДО «Детский оздоровительно - образовательный центр «Радуга», ОГБУ ДОД «Детский оздоровительно-образовательный центр «Солнечный», ОГАУ ДО «Детский технопарк «Кванториум «Дружба»»</t>
  </si>
  <si>
    <t>Реализация дополнительных общеразвивающих программ естесственно-научной направленности</t>
  </si>
  <si>
    <t>Реализация дополнительных общеразвивающих программ художественной направленности</t>
  </si>
  <si>
    <t>Реализация дополнительных общеразвивающих программ технической направленности</t>
  </si>
  <si>
    <t>ОГБУ ДО «Детский эколого-биологический центр», ОГБУ ДО «Ресурсный центр дополнительного образования», ОГАУ ДО «Детский технопарк «Кванториум «Дружба»», ОГАУ ДО «Центр цифрового образования»</t>
  </si>
  <si>
    <t>Реализация дополнительных общеразвивающих программ туристско-краеведческой направленности</t>
  </si>
  <si>
    <t>ОГБУ ДО «Детский эколого-биологический центр», ОГБУ ДО «Ресурсный центр дополнительного образования», ОГБУ ДО  «Рязанский центр детско-юношеского туризма и краеведения»</t>
  </si>
  <si>
    <t>Реализация дополнительных общеразвивающих программ физкультурно-спортивной направленности</t>
  </si>
  <si>
    <t xml:space="preserve">ОГБОУ «Рыбновская школа-интернат для детей- сирот и детей, оставшихся без попечения родителей»            </t>
  </si>
  <si>
    <t>ОГБОУ  «Солотчинская школа-интернат для детей-сирот и детей, оставшихся без попечения родителей»</t>
  </si>
  <si>
    <t xml:space="preserve">Содержание и воспитание детей-сирот, оставшихся без попечения родителей, детей, находящихся в трудной жизненной ситуации </t>
  </si>
  <si>
    <t>ОГБОУ «Елатомская школа-интернат  для детей-сирот и детей, оставшихся без попечения родителей», ОГБОУ «Костинская школа-интернат  для детей-сирот и детей, оставшихся без попечения родителей», ОГБОУ «Солотчинская школа-интернат для детей-сирот и детей, оставшихся без попечения родителей»,  ОГБОУ «Рыбновская школа-интернат для детей- сирот и детей, оставшихся без попечения родитей»</t>
  </si>
  <si>
    <t>ОГБПОУ  «Ряжский колледж имени героя Советского Союза А.М. Серебрякова, ОГБПОУ «Кораблинский агротехнологический техникум», ОГБПОУ «Рязанский многопрофильный колледж», ОГБПОУ «Рязанский железнодорожный колледж», ОГБПОУ «Сапожковский техникум имени Героя Социалистического Труда Д.М. Гармаш», ОГБПОУ  «Клепиковский технологический техникум»</t>
  </si>
  <si>
    <t>Объем государственного задания на предоставление услуг</t>
  </si>
  <si>
    <t>Категории потребителей услуги, установленные государственным заданием</t>
  </si>
  <si>
    <t xml:space="preserve">Количество обслуженных потребителей каждой категории из числа установленных государственным заданием </t>
  </si>
  <si>
    <t xml:space="preserve">Соответствие категорий потребителей государственной услуги параметрам государственного задания
государственных услуг параметрам государственного задания
Соответствие объема предоставленных учреждением
государственных услуг параметрам государственного задания
Соответствие объема предоставленных учреждением
государственных услуг параметрам государственного задания
Форма N 1
Соответствие объема предоставленных учреждением
государственных услуг параметрам государственного задания
</t>
  </si>
  <si>
    <t>Физические лица</t>
  </si>
  <si>
    <t xml:space="preserve">Соответствие санитарно-эпидемиологическим правилам и нормативам САНПИН </t>
  </si>
  <si>
    <t xml:space="preserve">«Результаты мониторинга за исполнением государственных заданий на предоставление государственных услуг государственными учреждениями, подведомственными министерству образования и молодежной политики Рязанской области, в 2019 году»   </t>
  </si>
  <si>
    <t>(подготовлен министерством образования и молодежной политики Рязанской области)</t>
  </si>
  <si>
    <t>Соответствие помещений, используемых при оказании государственных услуг, установленным:
- санитарно-эпидемиологическим нормам;
- гигиеническим требованиям к организации работы;
- правилам пожарной безопасности;
- нормам охраны труда</t>
  </si>
  <si>
    <t>Форма № 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</si>
</sst>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
  </numFmts>
  <fonts count="20" x14ac:knownFonts="1">
    <font>
      <sz val="11"/>
      <color theme="1"/>
      <name val="Calibri"/>
      <family val="2"/>
      <charset val="204"/>
      <scheme val="minor"/>
    </font>
    <font>
      <sz val="14"/>
      <color indexed="8"/>
      <name val="Times New Roman"/>
      <family val="1"/>
      <charset val="204"/>
    </font>
    <font>
      <sz val="8"/>
      <name val="Calibri"/>
      <family val="2"/>
      <charset val="204"/>
    </font>
    <font>
      <sz val="14"/>
      <name val="Times New Roman"/>
      <family val="1"/>
      <charset val="204"/>
    </font>
    <font>
      <sz val="18"/>
      <color indexed="8"/>
      <name val="Times New Roman"/>
      <family val="1"/>
      <charset val="204"/>
    </font>
    <font>
      <sz val="18"/>
      <name val="Times New Roman"/>
      <family val="1"/>
      <charset val="204"/>
    </font>
    <font>
      <b/>
      <sz val="18"/>
      <name val="Times New Roman"/>
      <family val="1"/>
      <charset val="204"/>
    </font>
    <font>
      <sz val="16"/>
      <color indexed="8"/>
      <name val="Times New Roman"/>
      <family val="1"/>
      <charset val="204"/>
    </font>
    <font>
      <sz val="16"/>
      <name val="Times New Roman"/>
      <family val="1"/>
      <charset val="204"/>
    </font>
    <font>
      <b/>
      <sz val="14"/>
      <color indexed="8"/>
      <name val="Times New Roman"/>
      <family val="1"/>
      <charset val="204"/>
    </font>
    <font>
      <b/>
      <sz val="14"/>
      <name val="Times New Roman"/>
      <family val="1"/>
      <charset val="204"/>
    </font>
    <font>
      <b/>
      <sz val="17"/>
      <color indexed="8"/>
      <name val="Times New Roman"/>
      <family val="1"/>
      <charset val="204"/>
    </font>
    <font>
      <sz val="12"/>
      <name val="Times New Roman"/>
      <family val="1"/>
      <charset val="204"/>
    </font>
    <font>
      <sz val="11"/>
      <color theme="1"/>
      <name val="Calibri"/>
      <family val="2"/>
      <charset val="204"/>
      <scheme val="minor"/>
    </font>
    <font>
      <sz val="14"/>
      <color theme="1"/>
      <name val="Times New Roman"/>
      <family val="1"/>
      <charset val="204"/>
    </font>
    <font>
      <sz val="14"/>
      <color theme="1"/>
      <name val="Calibri"/>
      <family val="2"/>
      <charset val="204"/>
      <scheme val="minor"/>
    </font>
    <font>
      <b/>
      <sz val="18"/>
      <name val="Calibri"/>
      <family val="2"/>
      <charset val="204"/>
    </font>
    <font>
      <b/>
      <sz val="17"/>
      <color theme="1"/>
      <name val="Times New Roman"/>
      <family val="1"/>
      <charset val="204"/>
    </font>
    <font>
      <b/>
      <sz val="16"/>
      <name val="Times New Roman"/>
      <family val="1"/>
      <charset val="204"/>
    </font>
    <font>
      <sz val="16"/>
      <name val="Calibri"/>
      <family val="2"/>
      <charset val="204"/>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s>
  <cellStyleXfs count="2">
    <xf numFmtId="0" fontId="0" fillId="0" borderId="0"/>
    <xf numFmtId="43" fontId="13" fillId="0" borderId="0" applyFont="0" applyFill="0" applyBorder="0" applyAlignment="0" applyProtection="0"/>
  </cellStyleXfs>
  <cellXfs count="85">
    <xf numFmtId="0" fontId="0" fillId="0" borderId="0" xfId="0"/>
    <xf numFmtId="0" fontId="0" fillId="0" borderId="0" xfId="0" applyAlignment="1"/>
    <xf numFmtId="0" fontId="1" fillId="2" borderId="0" xfId="0" applyFont="1" applyFill="1" applyAlignment="1">
      <alignment wrapText="1"/>
    </xf>
    <xf numFmtId="0" fontId="3" fillId="2" borderId="1"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0" xfId="0" applyFont="1" applyFill="1" applyAlignment="1">
      <alignment vertical="center" wrapText="1"/>
    </xf>
    <xf numFmtId="0" fontId="3" fillId="2" borderId="0" xfId="0" applyFont="1" applyFill="1" applyAlignment="1">
      <alignment horizontal="center" wrapText="1"/>
    </xf>
    <xf numFmtId="0" fontId="3" fillId="2" borderId="1" xfId="0" applyFont="1" applyFill="1" applyBorder="1" applyAlignment="1">
      <alignment horizontal="center" wrapText="1"/>
    </xf>
    <xf numFmtId="164"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2" borderId="0" xfId="0" applyFont="1" applyFill="1" applyAlignment="1">
      <alignment horizontal="left" wrapText="1"/>
    </xf>
    <xf numFmtId="0" fontId="3" fillId="2" borderId="2" xfId="0" applyFont="1" applyFill="1" applyBorder="1" applyAlignment="1">
      <alignment horizontal="left" vertical="center" wrapText="1"/>
    </xf>
    <xf numFmtId="49" fontId="1" fillId="2" borderId="0" xfId="0" applyNumberFormat="1" applyFont="1" applyFill="1" applyAlignment="1">
      <alignment horizontal="left" wrapText="1"/>
    </xf>
    <xf numFmtId="0" fontId="8" fillId="2" borderId="0" xfId="0" applyFont="1" applyFill="1" applyBorder="1" applyAlignment="1">
      <alignment wrapText="1"/>
    </xf>
    <xf numFmtId="0" fontId="7" fillId="2" borderId="0" xfId="0" applyFont="1" applyFill="1" applyAlignment="1">
      <alignment wrapText="1"/>
    </xf>
    <xf numFmtId="0" fontId="1" fillId="2" borderId="0" xfId="0" applyFont="1" applyFill="1"/>
    <xf numFmtId="4" fontId="3" fillId="2" borderId="1" xfId="0"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4" fontId="3" fillId="2" borderId="1" xfId="0" applyNumberFormat="1" applyFont="1" applyFill="1" applyBorder="1" applyAlignment="1">
      <alignment horizontal="left" vertical="center" wrapText="1"/>
    </xf>
    <xf numFmtId="2" fontId="1" fillId="2" borderId="1" xfId="1" applyNumberFormat="1" applyFont="1" applyFill="1" applyBorder="1" applyAlignment="1">
      <alignment horizontal="center" vertical="center" wrapText="1"/>
    </xf>
    <xf numFmtId="0" fontId="15" fillId="2" borderId="7" xfId="0" applyFont="1" applyFill="1" applyBorder="1" applyAlignment="1">
      <alignment horizontal="center" vertical="center"/>
    </xf>
    <xf numFmtId="0" fontId="0" fillId="2" borderId="0" xfId="0" applyFill="1" applyAlignment="1">
      <alignment horizontal="left" vertical="center"/>
    </xf>
    <xf numFmtId="0" fontId="0" fillId="2" borderId="0" xfId="0" applyFill="1" applyAlignment="1">
      <alignment horizontal="center" vertical="center"/>
    </xf>
    <xf numFmtId="0" fontId="14"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Alignment="1">
      <alignment wrapText="1"/>
    </xf>
    <xf numFmtId="0" fontId="5" fillId="2" borderId="0" xfId="0" applyFont="1" applyFill="1"/>
    <xf numFmtId="0" fontId="5" fillId="2" borderId="0" xfId="0" applyFont="1" applyFill="1" applyAlignment="1">
      <alignment horizontal="center" vertical="center" wrapText="1"/>
    </xf>
    <xf numFmtId="0" fontId="6" fillId="2" borderId="0" xfId="0" applyFont="1" applyFill="1" applyAlignment="1">
      <alignment wrapText="1"/>
    </xf>
    <xf numFmtId="0" fontId="6" fillId="2" borderId="0" xfId="0" applyFont="1" applyFill="1"/>
    <xf numFmtId="0" fontId="5" fillId="2" borderId="5"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5" fillId="2" borderId="0" xfId="0" applyFont="1" applyFill="1" applyAlignment="1">
      <alignment horizontal="right" vertical="center" wrapText="1"/>
    </xf>
    <xf numFmtId="0" fontId="5" fillId="2" borderId="0" xfId="0" applyFont="1" applyFill="1" applyAlignment="1">
      <alignment horizontal="right" wrapText="1"/>
    </xf>
    <xf numFmtId="0" fontId="1"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3" fillId="2" borderId="6" xfId="0" applyFont="1" applyFill="1" applyBorder="1" applyAlignment="1">
      <alignment horizontal="left" vertical="center" wrapText="1"/>
    </xf>
    <xf numFmtId="0" fontId="1" fillId="2" borderId="0" xfId="0" applyFont="1" applyFill="1" applyAlignment="1">
      <alignment horizontal="right"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xf>
    <xf numFmtId="2" fontId="3" fillId="2" borderId="1" xfId="0" applyNumberFormat="1" applyFont="1" applyFill="1" applyBorder="1" applyAlignment="1">
      <alignment horizontal="center" vertical="center" wrapText="1"/>
    </xf>
    <xf numFmtId="0" fontId="1" fillId="2" borderId="1" xfId="0" applyFont="1" applyFill="1" applyBorder="1" applyAlignment="1">
      <alignment horizontal="center" wrapText="1"/>
    </xf>
    <xf numFmtId="0" fontId="1" fillId="2" borderId="0" xfId="0" applyFont="1" applyFill="1" applyBorder="1" applyAlignment="1">
      <alignment horizontal="center" vertical="center" wrapText="1"/>
    </xf>
    <xf numFmtId="0" fontId="1" fillId="2" borderId="0" xfId="0" applyFont="1" applyFill="1" applyBorder="1" applyAlignment="1">
      <alignment horizontal="left" vertical="center" wrapText="1"/>
    </xf>
    <xf numFmtId="164" fontId="1" fillId="2" borderId="0"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1" fillId="0" borderId="0" xfId="0" applyFont="1" applyAlignment="1">
      <alignment horizontal="center" wrapText="1"/>
    </xf>
    <xf numFmtId="0" fontId="17" fillId="0" borderId="0" xfId="0" applyFont="1" applyFill="1" applyAlignment="1">
      <alignment horizontal="center" wrapText="1"/>
    </xf>
    <xf numFmtId="0" fontId="1"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4" fillId="2" borderId="0" xfId="0" applyFont="1" applyFill="1" applyAlignment="1">
      <alignment horizontal="center" vertical="center" wrapText="1"/>
    </xf>
    <xf numFmtId="0" fontId="9" fillId="2" borderId="1" xfId="0" applyFont="1" applyFill="1" applyBorder="1" applyAlignment="1">
      <alignment horizontal="center" wrapText="1"/>
    </xf>
    <xf numFmtId="0" fontId="10"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1" fillId="2" borderId="0" xfId="0" applyFont="1" applyFill="1" applyAlignment="1">
      <alignment horizontal="right" wrapText="1"/>
    </xf>
    <xf numFmtId="0" fontId="14"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9" fillId="2" borderId="1" xfId="0" applyFont="1" applyFill="1" applyBorder="1" applyAlignment="1">
      <alignment horizontal="center" vertical="center" wrapText="1"/>
    </xf>
    <xf numFmtId="0" fontId="5" fillId="2" borderId="0" xfId="0" applyFont="1" applyFill="1" applyAlignment="1">
      <alignment horizontal="right" vertical="center" wrapText="1"/>
    </xf>
    <xf numFmtId="0" fontId="1" fillId="2" borderId="3"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4" fillId="2" borderId="3" xfId="0" applyFont="1" applyFill="1" applyBorder="1" applyAlignment="1">
      <alignment horizontal="center" vertical="center"/>
    </xf>
    <xf numFmtId="0" fontId="14" fillId="2" borderId="8" xfId="0" applyFont="1" applyFill="1" applyBorder="1" applyAlignment="1">
      <alignment horizontal="center" vertical="center"/>
    </xf>
    <xf numFmtId="0" fontId="14" fillId="2" borderId="5" xfId="0" applyFont="1" applyFill="1" applyBorder="1" applyAlignment="1">
      <alignment horizontal="center"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9" defaultPivotStyle="PivotStyleLight16"/>
  <colors>
    <mruColors>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zoomScaleNormal="100" workbookViewId="0">
      <selection activeCell="A14" sqref="A14:J33"/>
    </sheetView>
  </sheetViews>
  <sheetFormatPr defaultRowHeight="15" x14ac:dyDescent="0.25"/>
  <sheetData>
    <row r="1" spans="1:10" x14ac:dyDescent="0.25">
      <c r="A1" s="1"/>
      <c r="B1" s="1"/>
      <c r="C1" s="1"/>
      <c r="D1" s="1"/>
      <c r="E1" s="1"/>
      <c r="F1" s="1"/>
      <c r="G1" s="1"/>
      <c r="H1" s="1"/>
      <c r="I1" s="1"/>
    </row>
    <row r="2" spans="1:10" x14ac:dyDescent="0.25">
      <c r="A2" s="1"/>
      <c r="B2" s="1"/>
      <c r="C2" s="1"/>
      <c r="D2" s="1"/>
      <c r="E2" s="1"/>
      <c r="F2" s="1"/>
      <c r="G2" s="1"/>
      <c r="H2" s="1"/>
      <c r="I2" s="1"/>
    </row>
    <row r="3" spans="1:10" x14ac:dyDescent="0.25">
      <c r="A3" s="1"/>
      <c r="B3" s="1"/>
      <c r="C3" s="1"/>
      <c r="D3" s="1"/>
      <c r="E3" s="1"/>
      <c r="F3" s="1"/>
      <c r="G3" s="1"/>
      <c r="H3" s="1"/>
      <c r="I3" s="1"/>
    </row>
    <row r="4" spans="1:10" x14ac:dyDescent="0.25">
      <c r="A4" s="1"/>
      <c r="B4" s="1"/>
      <c r="C4" s="1"/>
      <c r="D4" s="1"/>
      <c r="E4" s="1"/>
      <c r="F4" s="1"/>
      <c r="G4" s="1"/>
      <c r="H4" s="1"/>
      <c r="I4" s="1"/>
    </row>
    <row r="5" spans="1:10" x14ac:dyDescent="0.25">
      <c r="A5" s="1"/>
      <c r="B5" s="1"/>
      <c r="C5" s="1"/>
      <c r="D5" s="1"/>
      <c r="E5" s="1"/>
      <c r="F5" s="1"/>
      <c r="G5" s="1"/>
      <c r="H5" s="1"/>
      <c r="I5" s="1"/>
    </row>
    <row r="6" spans="1:10" x14ac:dyDescent="0.25">
      <c r="A6" s="1"/>
      <c r="B6" s="1"/>
      <c r="C6" s="1"/>
      <c r="D6" s="1"/>
      <c r="E6" s="1"/>
      <c r="F6" s="1"/>
      <c r="G6" s="1"/>
      <c r="H6" s="1"/>
      <c r="I6" s="1"/>
    </row>
    <row r="7" spans="1:10" x14ac:dyDescent="0.25">
      <c r="A7" s="1"/>
      <c r="B7" s="1"/>
      <c r="C7" s="1"/>
      <c r="D7" s="1"/>
      <c r="E7" s="1"/>
      <c r="F7" s="1"/>
      <c r="G7" s="1"/>
      <c r="H7" s="1"/>
      <c r="I7" s="1"/>
    </row>
    <row r="8" spans="1:10" x14ac:dyDescent="0.25">
      <c r="A8" s="1"/>
      <c r="B8" s="1"/>
      <c r="C8" s="1"/>
      <c r="D8" s="1"/>
      <c r="E8" s="1"/>
      <c r="F8" s="1"/>
      <c r="G8" s="1"/>
      <c r="H8" s="1"/>
      <c r="I8" s="1"/>
    </row>
    <row r="9" spans="1:10" x14ac:dyDescent="0.25">
      <c r="A9" s="1"/>
      <c r="B9" s="1"/>
      <c r="C9" s="1"/>
      <c r="D9" s="1"/>
      <c r="E9" s="1"/>
      <c r="F9" s="1"/>
      <c r="G9" s="1"/>
      <c r="H9" s="1"/>
      <c r="I9" s="1"/>
    </row>
    <row r="10" spans="1:10" x14ac:dyDescent="0.25">
      <c r="A10" s="1"/>
      <c r="B10" s="1"/>
      <c r="C10" s="1"/>
      <c r="D10" s="1"/>
      <c r="E10" s="1"/>
      <c r="F10" s="1"/>
      <c r="G10" s="1"/>
      <c r="H10" s="1"/>
      <c r="I10" s="1"/>
    </row>
    <row r="11" spans="1:10" x14ac:dyDescent="0.25">
      <c r="A11" s="1"/>
      <c r="B11" s="1"/>
      <c r="C11" s="1"/>
      <c r="D11" s="1"/>
      <c r="E11" s="1"/>
      <c r="F11" s="1"/>
      <c r="G11" s="1"/>
      <c r="H11" s="1"/>
      <c r="I11" s="1"/>
    </row>
    <row r="12" spans="1:10" x14ac:dyDescent="0.25">
      <c r="A12" s="1"/>
      <c r="B12" s="1"/>
      <c r="C12" s="1"/>
      <c r="D12" s="1"/>
      <c r="E12" s="1"/>
      <c r="F12" s="1"/>
      <c r="G12" s="1"/>
      <c r="H12" s="1"/>
      <c r="I12" s="1"/>
    </row>
    <row r="13" spans="1:10" x14ac:dyDescent="0.25">
      <c r="A13" s="1"/>
      <c r="B13" s="1"/>
      <c r="C13" s="1"/>
      <c r="D13" s="1"/>
      <c r="E13" s="1"/>
      <c r="F13" s="1"/>
      <c r="G13" s="1"/>
      <c r="H13" s="1"/>
      <c r="I13" s="1"/>
    </row>
    <row r="14" spans="1:10" ht="87.75" customHeight="1" x14ac:dyDescent="0.25">
      <c r="A14" s="55" t="s">
        <v>208</v>
      </c>
      <c r="B14" s="55"/>
      <c r="C14" s="55"/>
      <c r="D14" s="55"/>
      <c r="E14" s="55"/>
      <c r="F14" s="55"/>
      <c r="G14" s="55"/>
      <c r="H14" s="55"/>
      <c r="I14" s="55"/>
      <c r="J14" s="55"/>
    </row>
    <row r="15" spans="1:10" ht="15" customHeight="1" x14ac:dyDescent="0.25">
      <c r="A15" s="55"/>
      <c r="B15" s="55"/>
      <c r="C15" s="55"/>
      <c r="D15" s="55"/>
      <c r="E15" s="55"/>
      <c r="F15" s="55"/>
      <c r="G15" s="55"/>
      <c r="H15" s="55"/>
      <c r="I15" s="55"/>
      <c r="J15" s="55"/>
    </row>
    <row r="16" spans="1:10" ht="9.75" customHeight="1" x14ac:dyDescent="0.25">
      <c r="A16" s="55"/>
      <c r="B16" s="55"/>
      <c r="C16" s="55"/>
      <c r="D16" s="55"/>
      <c r="E16" s="55"/>
      <c r="F16" s="55"/>
      <c r="G16" s="55"/>
      <c r="H16" s="55"/>
      <c r="I16" s="55"/>
      <c r="J16" s="55"/>
    </row>
    <row r="17" spans="1:10" ht="13.5" hidden="1" customHeight="1" x14ac:dyDescent="0.25">
      <c r="A17" s="55"/>
      <c r="B17" s="55"/>
      <c r="C17" s="55"/>
      <c r="D17" s="55"/>
      <c r="E17" s="55"/>
      <c r="F17" s="55"/>
      <c r="G17" s="55"/>
      <c r="H17" s="55"/>
      <c r="I17" s="55"/>
      <c r="J17" s="55"/>
    </row>
    <row r="18" spans="1:10" ht="15" hidden="1" customHeight="1" x14ac:dyDescent="0.25">
      <c r="A18" s="55"/>
      <c r="B18" s="55"/>
      <c r="C18" s="55"/>
      <c r="D18" s="55"/>
      <c r="E18" s="55"/>
      <c r="F18" s="55"/>
      <c r="G18" s="55"/>
      <c r="H18" s="55"/>
      <c r="I18" s="55"/>
      <c r="J18" s="55"/>
    </row>
    <row r="19" spans="1:10" ht="15" hidden="1" customHeight="1" x14ac:dyDescent="0.25">
      <c r="A19" s="55"/>
      <c r="B19" s="55"/>
      <c r="C19" s="55"/>
      <c r="D19" s="55"/>
      <c r="E19" s="55"/>
      <c r="F19" s="55"/>
      <c r="G19" s="55"/>
      <c r="H19" s="55"/>
      <c r="I19" s="55"/>
      <c r="J19" s="55"/>
    </row>
    <row r="20" spans="1:10" ht="15" hidden="1" customHeight="1" x14ac:dyDescent="0.25">
      <c r="A20" s="55"/>
      <c r="B20" s="55"/>
      <c r="C20" s="55"/>
      <c r="D20" s="55"/>
      <c r="E20" s="55"/>
      <c r="F20" s="55"/>
      <c r="G20" s="55"/>
      <c r="H20" s="55"/>
      <c r="I20" s="55"/>
      <c r="J20" s="55"/>
    </row>
    <row r="21" spans="1:10" ht="15" customHeight="1" x14ac:dyDescent="0.25">
      <c r="A21" s="55"/>
      <c r="B21" s="55"/>
      <c r="C21" s="55"/>
      <c r="D21" s="55"/>
      <c r="E21" s="55"/>
      <c r="F21" s="55"/>
      <c r="G21" s="55"/>
      <c r="H21" s="55"/>
      <c r="I21" s="55"/>
      <c r="J21" s="55"/>
    </row>
    <row r="22" spans="1:10" ht="15" customHeight="1" x14ac:dyDescent="0.25">
      <c r="A22" s="55"/>
      <c r="B22" s="55"/>
      <c r="C22" s="55"/>
      <c r="D22" s="55"/>
      <c r="E22" s="55"/>
      <c r="F22" s="55"/>
      <c r="G22" s="55"/>
      <c r="H22" s="55"/>
      <c r="I22" s="55"/>
      <c r="J22" s="55"/>
    </row>
    <row r="23" spans="1:10" ht="15" customHeight="1" x14ac:dyDescent="0.25">
      <c r="A23" s="55"/>
      <c r="B23" s="55"/>
      <c r="C23" s="55"/>
      <c r="D23" s="55"/>
      <c r="E23" s="55"/>
      <c r="F23" s="55"/>
      <c r="G23" s="55"/>
      <c r="H23" s="55"/>
      <c r="I23" s="55"/>
      <c r="J23" s="55"/>
    </row>
    <row r="24" spans="1:10" ht="15" customHeight="1" x14ac:dyDescent="0.25">
      <c r="A24" s="55"/>
      <c r="B24" s="55"/>
      <c r="C24" s="55"/>
      <c r="D24" s="55"/>
      <c r="E24" s="55"/>
      <c r="F24" s="55"/>
      <c r="G24" s="55"/>
      <c r="H24" s="55"/>
      <c r="I24" s="55"/>
      <c r="J24" s="55"/>
    </row>
    <row r="25" spans="1:10" ht="15" customHeight="1" x14ac:dyDescent="0.25">
      <c r="A25" s="55"/>
      <c r="B25" s="55"/>
      <c r="C25" s="55"/>
      <c r="D25" s="55"/>
      <c r="E25" s="55"/>
      <c r="F25" s="55"/>
      <c r="G25" s="55"/>
      <c r="H25" s="55"/>
      <c r="I25" s="55"/>
      <c r="J25" s="55"/>
    </row>
    <row r="26" spans="1:10" ht="15" customHeight="1" x14ac:dyDescent="0.25">
      <c r="A26" s="55"/>
      <c r="B26" s="55"/>
      <c r="C26" s="55"/>
      <c r="D26" s="55"/>
      <c r="E26" s="55"/>
      <c r="F26" s="55"/>
      <c r="G26" s="55"/>
      <c r="H26" s="55"/>
      <c r="I26" s="55"/>
      <c r="J26" s="55"/>
    </row>
    <row r="27" spans="1:10" ht="15" customHeight="1" x14ac:dyDescent="0.25">
      <c r="A27" s="55"/>
      <c r="B27" s="55"/>
      <c r="C27" s="55"/>
      <c r="D27" s="55"/>
      <c r="E27" s="55"/>
      <c r="F27" s="55"/>
      <c r="G27" s="55"/>
      <c r="H27" s="55"/>
      <c r="I27" s="55"/>
      <c r="J27" s="55"/>
    </row>
    <row r="28" spans="1:10" ht="10.5" customHeight="1" x14ac:dyDescent="0.25">
      <c r="A28" s="55"/>
      <c r="B28" s="55"/>
      <c r="C28" s="55"/>
      <c r="D28" s="55"/>
      <c r="E28" s="55"/>
      <c r="F28" s="55"/>
      <c r="G28" s="55"/>
      <c r="H28" s="55"/>
      <c r="I28" s="55"/>
      <c r="J28" s="55"/>
    </row>
    <row r="29" spans="1:10" ht="15" hidden="1" customHeight="1" x14ac:dyDescent="0.25">
      <c r="A29" s="55"/>
      <c r="B29" s="55"/>
      <c r="C29" s="55"/>
      <c r="D29" s="55"/>
      <c r="E29" s="55"/>
      <c r="F29" s="55"/>
      <c r="G29" s="55"/>
      <c r="H29" s="55"/>
      <c r="I29" s="55"/>
      <c r="J29" s="55"/>
    </row>
    <row r="30" spans="1:10" ht="15" hidden="1" customHeight="1" x14ac:dyDescent="0.25">
      <c r="A30" s="55"/>
      <c r="B30" s="55"/>
      <c r="C30" s="55"/>
      <c r="D30" s="55"/>
      <c r="E30" s="55"/>
      <c r="F30" s="55"/>
      <c r="G30" s="55"/>
      <c r="H30" s="55"/>
      <c r="I30" s="55"/>
      <c r="J30" s="55"/>
    </row>
    <row r="31" spans="1:10" ht="15" hidden="1" customHeight="1" x14ac:dyDescent="0.25">
      <c r="A31" s="55"/>
      <c r="B31" s="55"/>
      <c r="C31" s="55"/>
      <c r="D31" s="55"/>
      <c r="E31" s="55"/>
      <c r="F31" s="55"/>
      <c r="G31" s="55"/>
      <c r="H31" s="55"/>
      <c r="I31" s="55"/>
      <c r="J31" s="55"/>
    </row>
    <row r="32" spans="1:10" ht="1.5" hidden="1" customHeight="1" x14ac:dyDescent="0.25">
      <c r="A32" s="55"/>
      <c r="B32" s="55"/>
      <c r="C32" s="55"/>
      <c r="D32" s="55"/>
      <c r="E32" s="55"/>
      <c r="F32" s="55"/>
      <c r="G32" s="55"/>
      <c r="H32" s="55"/>
      <c r="I32" s="55"/>
      <c r="J32" s="55"/>
    </row>
    <row r="33" spans="1:10" ht="15" hidden="1" customHeight="1" x14ac:dyDescent="0.25">
      <c r="A33" s="55"/>
      <c r="B33" s="55"/>
      <c r="C33" s="55"/>
      <c r="D33" s="55"/>
      <c r="E33" s="55"/>
      <c r="F33" s="55"/>
      <c r="G33" s="55"/>
      <c r="H33" s="55"/>
      <c r="I33" s="55"/>
      <c r="J33" s="55"/>
    </row>
    <row r="34" spans="1:10" ht="45.75" customHeight="1" x14ac:dyDescent="0.3">
      <c r="A34" s="56" t="s">
        <v>209</v>
      </c>
      <c r="B34" s="56"/>
      <c r="C34" s="56"/>
      <c r="D34" s="56"/>
      <c r="E34" s="56"/>
      <c r="F34" s="56"/>
      <c r="G34" s="56"/>
      <c r="H34" s="56"/>
      <c r="I34" s="56"/>
      <c r="J34" s="56"/>
    </row>
    <row r="35" spans="1:10" x14ac:dyDescent="0.25">
      <c r="A35" s="1"/>
      <c r="B35" s="1"/>
      <c r="C35" s="1"/>
      <c r="D35" s="1"/>
      <c r="E35" s="1"/>
      <c r="F35" s="1"/>
      <c r="G35" s="1"/>
      <c r="H35" s="1"/>
      <c r="I35" s="1"/>
    </row>
    <row r="36" spans="1:10" x14ac:dyDescent="0.25">
      <c r="A36" s="1"/>
      <c r="B36" s="1"/>
      <c r="C36" s="1"/>
      <c r="D36" s="1"/>
      <c r="E36" s="1"/>
      <c r="F36" s="1"/>
      <c r="G36" s="1"/>
      <c r="H36" s="1"/>
      <c r="I36" s="1"/>
    </row>
    <row r="37" spans="1:10" x14ac:dyDescent="0.25">
      <c r="A37" s="1"/>
      <c r="B37" s="1"/>
      <c r="C37" s="1"/>
      <c r="D37" s="1"/>
      <c r="E37" s="1"/>
      <c r="F37" s="1"/>
      <c r="G37" s="1"/>
      <c r="H37" s="1"/>
      <c r="I37" s="1"/>
    </row>
    <row r="38" spans="1:10" x14ac:dyDescent="0.25">
      <c r="A38" s="1"/>
      <c r="B38" s="1"/>
      <c r="C38" s="1"/>
      <c r="D38" s="1"/>
      <c r="E38" s="1"/>
      <c r="F38" s="1"/>
      <c r="G38" s="1"/>
      <c r="H38" s="1"/>
      <c r="I38" s="1"/>
    </row>
    <row r="39" spans="1:10" x14ac:dyDescent="0.25">
      <c r="A39" s="1"/>
      <c r="B39" s="1"/>
      <c r="C39" s="1"/>
      <c r="D39" s="1"/>
      <c r="E39" s="1"/>
      <c r="F39" s="1"/>
      <c r="G39" s="1"/>
      <c r="H39" s="1"/>
      <c r="I39" s="1"/>
    </row>
    <row r="40" spans="1:10" x14ac:dyDescent="0.25">
      <c r="A40" s="1"/>
      <c r="B40" s="1"/>
      <c r="C40" s="1"/>
      <c r="D40" s="1"/>
      <c r="E40" s="1"/>
      <c r="F40" s="1"/>
      <c r="G40" s="1"/>
      <c r="H40" s="1"/>
      <c r="I40" s="1"/>
    </row>
    <row r="41" spans="1:10" x14ac:dyDescent="0.25">
      <c r="A41" s="1"/>
      <c r="B41" s="1"/>
      <c r="C41" s="1"/>
      <c r="D41" s="1"/>
      <c r="E41" s="1"/>
      <c r="F41" s="1"/>
      <c r="G41" s="1"/>
      <c r="H41" s="1"/>
      <c r="I41" s="1"/>
    </row>
    <row r="42" spans="1:10" x14ac:dyDescent="0.25">
      <c r="A42" s="1"/>
      <c r="B42" s="1"/>
      <c r="C42" s="1"/>
      <c r="D42" s="1"/>
      <c r="E42" s="1"/>
      <c r="F42" s="1"/>
      <c r="G42" s="1"/>
      <c r="H42" s="1"/>
      <c r="I42" s="1"/>
    </row>
    <row r="43" spans="1:10" x14ac:dyDescent="0.25">
      <c r="A43" s="1"/>
      <c r="B43" s="1"/>
      <c r="C43" s="1"/>
      <c r="D43" s="1"/>
      <c r="E43" s="1"/>
      <c r="F43" s="1"/>
      <c r="G43" s="1"/>
      <c r="H43" s="1"/>
      <c r="I43" s="1"/>
    </row>
    <row r="44" spans="1:10" x14ac:dyDescent="0.25">
      <c r="A44" s="1"/>
      <c r="B44" s="1"/>
      <c r="C44" s="1"/>
      <c r="D44" s="1"/>
      <c r="E44" s="1"/>
      <c r="F44" s="1"/>
      <c r="G44" s="1"/>
      <c r="H44" s="1"/>
      <c r="I44" s="1"/>
    </row>
    <row r="45" spans="1:10" x14ac:dyDescent="0.25">
      <c r="A45" s="1"/>
      <c r="B45" s="1"/>
      <c r="C45" s="1"/>
      <c r="D45" s="1"/>
      <c r="E45" s="1"/>
      <c r="F45" s="1"/>
      <c r="G45" s="1"/>
      <c r="H45" s="1"/>
      <c r="I45" s="1"/>
    </row>
    <row r="46" spans="1:10" x14ac:dyDescent="0.25">
      <c r="A46" s="1"/>
      <c r="B46" s="1"/>
      <c r="C46" s="1"/>
      <c r="D46" s="1"/>
      <c r="E46" s="1"/>
      <c r="F46" s="1"/>
      <c r="G46" s="1"/>
      <c r="H46" s="1"/>
      <c r="I46" s="1"/>
    </row>
    <row r="47" spans="1:10" x14ac:dyDescent="0.25">
      <c r="A47" s="1"/>
      <c r="B47" s="1"/>
      <c r="C47" s="1"/>
      <c r="D47" s="1"/>
      <c r="E47" s="1"/>
      <c r="F47" s="1"/>
      <c r="G47" s="1"/>
      <c r="H47" s="1"/>
      <c r="I47" s="1"/>
    </row>
    <row r="48" spans="1:10" x14ac:dyDescent="0.25">
      <c r="A48" s="1"/>
      <c r="B48" s="1"/>
      <c r="C48" s="1"/>
      <c r="D48" s="1"/>
      <c r="E48" s="1"/>
      <c r="F48" s="1"/>
      <c r="G48" s="1"/>
      <c r="H48" s="1"/>
      <c r="I48" s="1"/>
    </row>
  </sheetData>
  <mergeCells count="2">
    <mergeCell ref="A14:J33"/>
    <mergeCell ref="A34:J34"/>
  </mergeCells>
  <phoneticPr fontId="2" type="noConversion"/>
  <pageMargins left="0.59055118110236227" right="0.3937007874015748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G264"/>
  <sheetViews>
    <sheetView zoomScale="85" zoomScaleNormal="85" workbookViewId="0">
      <pane ySplit="4" topLeftCell="A209" activePane="bottomLeft" state="frozen"/>
      <selection pane="bottomLeft" activeCell="R233" sqref="R233"/>
    </sheetView>
  </sheetViews>
  <sheetFormatPr defaultColWidth="9.28515625" defaultRowHeight="20.25" x14ac:dyDescent="0.3"/>
  <cols>
    <col min="1" max="1" width="4.28515625" style="4" customWidth="1"/>
    <col min="2" max="2" width="108" style="12" customWidth="1"/>
    <col min="3" max="3" width="13.7109375" style="2" customWidth="1"/>
    <col min="4" max="4" width="22" style="6" customWidth="1"/>
    <col min="5" max="5" width="21.28515625" style="6" customWidth="1"/>
    <col min="6" max="6" width="15.85546875" style="4" customWidth="1"/>
    <col min="7" max="7" width="14.7109375" style="16" hidden="1" customWidth="1"/>
    <col min="8" max="16384" width="9.28515625" style="2"/>
  </cols>
  <sheetData>
    <row r="1" spans="1:7" x14ac:dyDescent="0.3">
      <c r="A1" s="63" t="s">
        <v>166</v>
      </c>
      <c r="B1" s="63"/>
      <c r="C1" s="63"/>
      <c r="D1" s="63"/>
      <c r="E1" s="63"/>
      <c r="F1" s="63"/>
    </row>
    <row r="2" spans="1:7" ht="23.25" x14ac:dyDescent="0.3">
      <c r="A2" s="59" t="s">
        <v>167</v>
      </c>
      <c r="B2" s="59"/>
      <c r="C2" s="59"/>
      <c r="D2" s="59"/>
      <c r="E2" s="59"/>
      <c r="F2" s="59"/>
    </row>
    <row r="4" spans="1:7" ht="93.75" x14ac:dyDescent="0.3">
      <c r="A4" s="44" t="s">
        <v>4</v>
      </c>
      <c r="B4" s="44" t="s">
        <v>2</v>
      </c>
      <c r="C4" s="44" t="s">
        <v>3</v>
      </c>
      <c r="D4" s="3" t="s">
        <v>202</v>
      </c>
      <c r="E4" s="3" t="s">
        <v>6</v>
      </c>
      <c r="F4" s="44" t="s">
        <v>111</v>
      </c>
      <c r="G4" s="2" t="s">
        <v>74</v>
      </c>
    </row>
    <row r="5" spans="1:7" ht="18.75" x14ac:dyDescent="0.3">
      <c r="A5" s="44">
        <v>1</v>
      </c>
      <c r="B5" s="47">
        <v>2</v>
      </c>
      <c r="C5" s="47">
        <v>3</v>
      </c>
      <c r="D5" s="7">
        <v>4</v>
      </c>
      <c r="E5" s="7">
        <v>5</v>
      </c>
      <c r="F5" s="44">
        <v>6</v>
      </c>
      <c r="G5" s="2"/>
    </row>
    <row r="6" spans="1:7" x14ac:dyDescent="0.3">
      <c r="A6" s="57">
        <v>1</v>
      </c>
      <c r="B6" s="60" t="s">
        <v>57</v>
      </c>
      <c r="C6" s="60"/>
      <c r="D6" s="60"/>
      <c r="E6" s="60"/>
      <c r="F6" s="60"/>
      <c r="G6" s="15"/>
    </row>
    <row r="7" spans="1:7" s="17" customFormat="1" ht="56.25" x14ac:dyDescent="0.3">
      <c r="A7" s="57"/>
      <c r="B7" s="11" t="s">
        <v>50</v>
      </c>
      <c r="C7" s="44" t="s">
        <v>8</v>
      </c>
      <c r="D7" s="3">
        <v>12</v>
      </c>
      <c r="E7" s="3">
        <v>12</v>
      </c>
      <c r="F7" s="8">
        <f>E7/D7*100</f>
        <v>100</v>
      </c>
      <c r="G7" s="15"/>
    </row>
    <row r="8" spans="1:7" s="17" customFormat="1" ht="37.5" x14ac:dyDescent="0.3">
      <c r="A8" s="57"/>
      <c r="B8" s="11" t="s">
        <v>49</v>
      </c>
      <c r="C8" s="44" t="s">
        <v>8</v>
      </c>
      <c r="D8" s="3">
        <f>1103+145</f>
        <v>1248</v>
      </c>
      <c r="E8" s="3">
        <v>1248</v>
      </c>
      <c r="F8" s="8">
        <f t="shared" ref="F8:F94" si="0">E8/D8*100</f>
        <v>100</v>
      </c>
      <c r="G8" s="15"/>
    </row>
    <row r="9" spans="1:7" s="17" customFormat="1" ht="37.5" x14ac:dyDescent="0.3">
      <c r="A9" s="57"/>
      <c r="B9" s="11" t="s">
        <v>145</v>
      </c>
      <c r="C9" s="44" t="s">
        <v>8</v>
      </c>
      <c r="D9" s="3">
        <v>31</v>
      </c>
      <c r="E9" s="3">
        <v>31</v>
      </c>
      <c r="F9" s="8">
        <f t="shared" si="0"/>
        <v>100</v>
      </c>
      <c r="G9" s="15"/>
    </row>
    <row r="10" spans="1:7" x14ac:dyDescent="0.3">
      <c r="A10" s="57">
        <v>2</v>
      </c>
      <c r="B10" s="58" t="s">
        <v>161</v>
      </c>
      <c r="C10" s="58"/>
      <c r="D10" s="58"/>
      <c r="E10" s="58"/>
      <c r="F10" s="58"/>
      <c r="G10" s="15"/>
    </row>
    <row r="11" spans="1:7" s="17" customFormat="1" ht="56.25" x14ac:dyDescent="0.3">
      <c r="A11" s="57"/>
      <c r="B11" s="11" t="s">
        <v>50</v>
      </c>
      <c r="C11" s="44" t="s">
        <v>8</v>
      </c>
      <c r="D11" s="3">
        <v>255</v>
      </c>
      <c r="E11" s="3">
        <v>255</v>
      </c>
      <c r="F11" s="8">
        <f t="shared" si="0"/>
        <v>100</v>
      </c>
      <c r="G11" s="15"/>
    </row>
    <row r="12" spans="1:7" s="17" customFormat="1" ht="37.5" x14ac:dyDescent="0.3">
      <c r="A12" s="57"/>
      <c r="B12" s="11" t="s">
        <v>49</v>
      </c>
      <c r="C12" s="44" t="s">
        <v>8</v>
      </c>
      <c r="D12" s="3">
        <f>865+50</f>
        <v>915</v>
      </c>
      <c r="E12" s="3">
        <v>915</v>
      </c>
      <c r="F12" s="8">
        <f t="shared" si="0"/>
        <v>100</v>
      </c>
      <c r="G12" s="15"/>
    </row>
    <row r="13" spans="1:7" s="17" customFormat="1" ht="37.5" x14ac:dyDescent="0.3">
      <c r="A13" s="57"/>
      <c r="B13" s="11" t="s">
        <v>145</v>
      </c>
      <c r="C13" s="44" t="s">
        <v>8</v>
      </c>
      <c r="D13" s="3">
        <v>56</v>
      </c>
      <c r="E13" s="3">
        <v>56</v>
      </c>
      <c r="F13" s="8">
        <f t="shared" ref="F13" si="1">E13/D13*100</f>
        <v>100</v>
      </c>
      <c r="G13" s="15"/>
    </row>
    <row r="14" spans="1:7" x14ac:dyDescent="0.3">
      <c r="A14" s="57">
        <v>3</v>
      </c>
      <c r="B14" s="58" t="s">
        <v>58</v>
      </c>
      <c r="C14" s="58"/>
      <c r="D14" s="58"/>
      <c r="E14" s="58"/>
      <c r="F14" s="58"/>
      <c r="G14" s="15"/>
    </row>
    <row r="15" spans="1:7" s="17" customFormat="1" ht="37.5" x14ac:dyDescent="0.3">
      <c r="A15" s="57"/>
      <c r="B15" s="11" t="s">
        <v>49</v>
      </c>
      <c r="C15" s="44" t="s">
        <v>8</v>
      </c>
      <c r="D15" s="3">
        <v>749</v>
      </c>
      <c r="E15" s="3">
        <v>747</v>
      </c>
      <c r="F15" s="8">
        <f t="shared" si="0"/>
        <v>99.732977303070754</v>
      </c>
      <c r="G15" s="15"/>
    </row>
    <row r="16" spans="1:7" s="17" customFormat="1" ht="37.5" x14ac:dyDescent="0.3">
      <c r="A16" s="57"/>
      <c r="B16" s="11" t="s">
        <v>145</v>
      </c>
      <c r="C16" s="44" t="s">
        <v>8</v>
      </c>
      <c r="D16" s="3">
        <v>39</v>
      </c>
      <c r="E16" s="3">
        <v>39</v>
      </c>
      <c r="F16" s="8">
        <f t="shared" si="0"/>
        <v>100</v>
      </c>
      <c r="G16" s="15"/>
    </row>
    <row r="17" spans="1:7" x14ac:dyDescent="0.3">
      <c r="A17" s="57">
        <v>4</v>
      </c>
      <c r="B17" s="58" t="s">
        <v>59</v>
      </c>
      <c r="C17" s="58"/>
      <c r="D17" s="58"/>
      <c r="E17" s="58"/>
      <c r="F17" s="58"/>
      <c r="G17" s="15"/>
    </row>
    <row r="18" spans="1:7" s="17" customFormat="1" ht="37.5" x14ac:dyDescent="0.3">
      <c r="A18" s="57"/>
      <c r="B18" s="11" t="s">
        <v>49</v>
      </c>
      <c r="C18" s="44" t="s">
        <v>8</v>
      </c>
      <c r="D18" s="3">
        <v>1711</v>
      </c>
      <c r="E18" s="3">
        <v>1711</v>
      </c>
      <c r="F18" s="8">
        <f t="shared" si="0"/>
        <v>100</v>
      </c>
      <c r="G18" s="15"/>
    </row>
    <row r="19" spans="1:7" s="17" customFormat="1" ht="37.5" x14ac:dyDescent="0.3">
      <c r="A19" s="57"/>
      <c r="B19" s="11" t="s">
        <v>145</v>
      </c>
      <c r="C19" s="44" t="s">
        <v>8</v>
      </c>
      <c r="D19" s="3">
        <v>50</v>
      </c>
      <c r="E19" s="3">
        <v>50</v>
      </c>
      <c r="F19" s="8">
        <f t="shared" ref="F19" si="2">E19/D19*100</f>
        <v>100</v>
      </c>
      <c r="G19" s="15"/>
    </row>
    <row r="20" spans="1:7" x14ac:dyDescent="0.3">
      <c r="A20" s="57">
        <v>5</v>
      </c>
      <c r="B20" s="58" t="s">
        <v>60</v>
      </c>
      <c r="C20" s="58"/>
      <c r="D20" s="58"/>
      <c r="E20" s="58"/>
      <c r="F20" s="58"/>
      <c r="G20" s="15"/>
    </row>
    <row r="21" spans="1:7" s="17" customFormat="1" ht="56.25" x14ac:dyDescent="0.3">
      <c r="A21" s="57"/>
      <c r="B21" s="11" t="s">
        <v>50</v>
      </c>
      <c r="C21" s="44" t="s">
        <v>8</v>
      </c>
      <c r="D21" s="9">
        <v>168</v>
      </c>
      <c r="E21" s="9">
        <v>168</v>
      </c>
      <c r="F21" s="8">
        <f t="shared" si="0"/>
        <v>100</v>
      </c>
      <c r="G21" s="15"/>
    </row>
    <row r="22" spans="1:7" s="17" customFormat="1" ht="37.5" x14ac:dyDescent="0.3">
      <c r="A22" s="57"/>
      <c r="B22" s="11" t="s">
        <v>49</v>
      </c>
      <c r="C22" s="44" t="s">
        <v>8</v>
      </c>
      <c r="D22" s="9">
        <v>176</v>
      </c>
      <c r="E22" s="9">
        <v>176</v>
      </c>
      <c r="F22" s="8">
        <f t="shared" si="0"/>
        <v>100</v>
      </c>
      <c r="G22" s="15"/>
    </row>
    <row r="23" spans="1:7" s="17" customFormat="1" ht="37.5" x14ac:dyDescent="0.3">
      <c r="A23" s="57"/>
      <c r="B23" s="11" t="s">
        <v>145</v>
      </c>
      <c r="C23" s="44" t="s">
        <v>8</v>
      </c>
      <c r="D23" s="3">
        <v>46</v>
      </c>
      <c r="E23" s="3">
        <v>46</v>
      </c>
      <c r="F23" s="8">
        <f t="shared" si="0"/>
        <v>100</v>
      </c>
      <c r="G23" s="15"/>
    </row>
    <row r="24" spans="1:7" x14ac:dyDescent="0.3">
      <c r="A24" s="57">
        <v>6</v>
      </c>
      <c r="B24" s="58" t="s">
        <v>68</v>
      </c>
      <c r="C24" s="58"/>
      <c r="D24" s="58"/>
      <c r="E24" s="58"/>
      <c r="F24" s="58"/>
      <c r="G24" s="15"/>
    </row>
    <row r="25" spans="1:7" s="17" customFormat="1" ht="37.5" x14ac:dyDescent="0.3">
      <c r="A25" s="57"/>
      <c r="B25" s="11" t="s">
        <v>49</v>
      </c>
      <c r="C25" s="44" t="s">
        <v>8</v>
      </c>
      <c r="D25" s="9">
        <v>581</v>
      </c>
      <c r="E25" s="9">
        <v>581</v>
      </c>
      <c r="F25" s="8">
        <f t="shared" si="0"/>
        <v>100</v>
      </c>
      <c r="G25" s="15"/>
    </row>
    <row r="26" spans="1:7" s="17" customFormat="1" ht="37.5" x14ac:dyDescent="0.3">
      <c r="A26" s="57"/>
      <c r="B26" s="11" t="s">
        <v>145</v>
      </c>
      <c r="C26" s="44" t="s">
        <v>8</v>
      </c>
      <c r="D26" s="3">
        <v>14</v>
      </c>
      <c r="E26" s="3">
        <v>14</v>
      </c>
      <c r="F26" s="8">
        <f t="shared" ref="F26" si="3">E26/D26*100</f>
        <v>100</v>
      </c>
      <c r="G26" s="15"/>
    </row>
    <row r="27" spans="1:7" x14ac:dyDescent="0.3">
      <c r="A27" s="57">
        <v>7</v>
      </c>
      <c r="B27" s="58" t="s">
        <v>61</v>
      </c>
      <c r="C27" s="58"/>
      <c r="D27" s="58"/>
      <c r="E27" s="58"/>
      <c r="F27" s="58"/>
      <c r="G27" s="15"/>
    </row>
    <row r="28" spans="1:7" s="17" customFormat="1" ht="56.25" x14ac:dyDescent="0.3">
      <c r="A28" s="57"/>
      <c r="B28" s="11" t="s">
        <v>50</v>
      </c>
      <c r="C28" s="44" t="s">
        <v>8</v>
      </c>
      <c r="D28" s="9">
        <v>29</v>
      </c>
      <c r="E28" s="9">
        <v>29</v>
      </c>
      <c r="F28" s="8">
        <f t="shared" ref="F28" si="4">E28/D28*100</f>
        <v>100</v>
      </c>
      <c r="G28" s="15"/>
    </row>
    <row r="29" spans="1:7" s="17" customFormat="1" ht="37.5" x14ac:dyDescent="0.3">
      <c r="A29" s="57"/>
      <c r="B29" s="11" t="s">
        <v>49</v>
      </c>
      <c r="C29" s="44" t="s">
        <v>8</v>
      </c>
      <c r="D29" s="9">
        <f>264+110</f>
        <v>374</v>
      </c>
      <c r="E29" s="9">
        <v>374</v>
      </c>
      <c r="F29" s="8">
        <f t="shared" si="0"/>
        <v>100</v>
      </c>
      <c r="G29" s="15"/>
    </row>
    <row r="30" spans="1:7" s="17" customFormat="1" ht="37.5" x14ac:dyDescent="0.3">
      <c r="A30" s="57"/>
      <c r="B30" s="11" t="s">
        <v>51</v>
      </c>
      <c r="C30" s="3" t="s">
        <v>8</v>
      </c>
      <c r="D30" s="9">
        <v>3</v>
      </c>
      <c r="E30" s="9">
        <v>3</v>
      </c>
      <c r="F30" s="8">
        <f t="shared" ref="F30" si="5">E30/D30*100</f>
        <v>100</v>
      </c>
      <c r="G30" s="15"/>
    </row>
    <row r="31" spans="1:7" s="17" customFormat="1" ht="37.5" x14ac:dyDescent="0.3">
      <c r="A31" s="57"/>
      <c r="B31" s="11" t="s">
        <v>145</v>
      </c>
      <c r="C31" s="44" t="s">
        <v>8</v>
      </c>
      <c r="D31" s="3">
        <v>14</v>
      </c>
      <c r="E31" s="3">
        <v>14</v>
      </c>
      <c r="F31" s="8">
        <f t="shared" si="0"/>
        <v>100</v>
      </c>
      <c r="G31" s="15"/>
    </row>
    <row r="32" spans="1:7" x14ac:dyDescent="0.3">
      <c r="A32" s="57">
        <v>8</v>
      </c>
      <c r="B32" s="58" t="s">
        <v>139</v>
      </c>
      <c r="C32" s="58"/>
      <c r="D32" s="58"/>
      <c r="E32" s="58"/>
      <c r="F32" s="58"/>
      <c r="G32" s="15"/>
    </row>
    <row r="33" spans="1:7" s="17" customFormat="1" ht="37.5" x14ac:dyDescent="0.3">
      <c r="A33" s="57"/>
      <c r="B33" s="11" t="s">
        <v>49</v>
      </c>
      <c r="C33" s="44" t="s">
        <v>8</v>
      </c>
      <c r="D33" s="9">
        <f>460+180</f>
        <v>640</v>
      </c>
      <c r="E33" s="9">
        <f>460+180</f>
        <v>640</v>
      </c>
      <c r="F33" s="8">
        <f t="shared" si="0"/>
        <v>100</v>
      </c>
      <c r="G33" s="15"/>
    </row>
    <row r="34" spans="1:7" s="17" customFormat="1" ht="37.5" x14ac:dyDescent="0.3">
      <c r="A34" s="57"/>
      <c r="B34" s="11" t="s">
        <v>145</v>
      </c>
      <c r="C34" s="44" t="s">
        <v>8</v>
      </c>
      <c r="D34" s="3">
        <v>15</v>
      </c>
      <c r="E34" s="3">
        <v>15</v>
      </c>
      <c r="F34" s="8">
        <f t="shared" ref="F34" si="6">E34/D34*100</f>
        <v>100</v>
      </c>
      <c r="G34" s="15"/>
    </row>
    <row r="35" spans="1:7" x14ac:dyDescent="0.3">
      <c r="A35" s="57">
        <v>9</v>
      </c>
      <c r="B35" s="61" t="s">
        <v>170</v>
      </c>
      <c r="C35" s="61"/>
      <c r="D35" s="61"/>
      <c r="E35" s="61"/>
      <c r="F35" s="61"/>
      <c r="G35" s="15"/>
    </row>
    <row r="36" spans="1:7" s="17" customFormat="1" ht="37.5" x14ac:dyDescent="0.3">
      <c r="A36" s="57"/>
      <c r="B36" s="11" t="s">
        <v>49</v>
      </c>
      <c r="C36" s="3" t="s">
        <v>8</v>
      </c>
      <c r="D36" s="9">
        <f>706+119</f>
        <v>825</v>
      </c>
      <c r="E36" s="9">
        <v>825</v>
      </c>
      <c r="F36" s="8">
        <f t="shared" si="0"/>
        <v>100</v>
      </c>
      <c r="G36" s="15"/>
    </row>
    <row r="37" spans="1:7" s="17" customFormat="1" ht="56.25" x14ac:dyDescent="0.3">
      <c r="A37" s="57"/>
      <c r="B37" s="11" t="s">
        <v>50</v>
      </c>
      <c r="C37" s="3" t="s">
        <v>8</v>
      </c>
      <c r="D37" s="9">
        <v>32</v>
      </c>
      <c r="E37" s="9">
        <v>32</v>
      </c>
      <c r="F37" s="8">
        <f t="shared" si="0"/>
        <v>100</v>
      </c>
      <c r="G37" s="15"/>
    </row>
    <row r="38" spans="1:7" s="17" customFormat="1" ht="37.5" x14ac:dyDescent="0.3">
      <c r="A38" s="57"/>
      <c r="B38" s="11" t="s">
        <v>51</v>
      </c>
      <c r="C38" s="3" t="s">
        <v>8</v>
      </c>
      <c r="D38" s="9">
        <v>70</v>
      </c>
      <c r="E38" s="9">
        <v>70</v>
      </c>
      <c r="F38" s="8">
        <f t="shared" si="0"/>
        <v>100</v>
      </c>
      <c r="G38" s="15"/>
    </row>
    <row r="39" spans="1:7" s="17" customFormat="1" ht="37.5" x14ac:dyDescent="0.3">
      <c r="A39" s="57"/>
      <c r="B39" s="11" t="s">
        <v>145</v>
      </c>
      <c r="C39" s="3" t="s">
        <v>8</v>
      </c>
      <c r="D39" s="3">
        <v>63</v>
      </c>
      <c r="E39" s="3">
        <v>63</v>
      </c>
      <c r="F39" s="8">
        <f t="shared" si="0"/>
        <v>100</v>
      </c>
      <c r="G39" s="15"/>
    </row>
    <row r="40" spans="1:7" x14ac:dyDescent="0.3">
      <c r="A40" s="57">
        <v>10</v>
      </c>
      <c r="B40" s="58" t="s">
        <v>62</v>
      </c>
      <c r="C40" s="58"/>
      <c r="D40" s="58"/>
      <c r="E40" s="58"/>
      <c r="F40" s="8"/>
      <c r="G40" s="15"/>
    </row>
    <row r="41" spans="1:7" s="17" customFormat="1" ht="56.25" x14ac:dyDescent="0.3">
      <c r="A41" s="57"/>
      <c r="B41" s="11" t="s">
        <v>50</v>
      </c>
      <c r="C41" s="44" t="s">
        <v>8</v>
      </c>
      <c r="D41" s="9">
        <f>54</f>
        <v>54</v>
      </c>
      <c r="E41" s="9">
        <f>54</f>
        <v>54</v>
      </c>
      <c r="F41" s="8">
        <f t="shared" si="0"/>
        <v>100</v>
      </c>
      <c r="G41" s="15"/>
    </row>
    <row r="42" spans="1:7" s="17" customFormat="1" ht="37.5" x14ac:dyDescent="0.3">
      <c r="A42" s="57"/>
      <c r="B42" s="11" t="s">
        <v>49</v>
      </c>
      <c r="C42" s="44" t="s">
        <v>8</v>
      </c>
      <c r="D42" s="9">
        <f>184+51</f>
        <v>235</v>
      </c>
      <c r="E42" s="9">
        <f>184+51</f>
        <v>235</v>
      </c>
      <c r="F42" s="8">
        <f t="shared" si="0"/>
        <v>100</v>
      </c>
      <c r="G42" s="15"/>
    </row>
    <row r="43" spans="1:7" s="17" customFormat="1" ht="37.5" x14ac:dyDescent="0.3">
      <c r="A43" s="57"/>
      <c r="B43" s="11" t="s">
        <v>145</v>
      </c>
      <c r="C43" s="44" t="s">
        <v>8</v>
      </c>
      <c r="D43" s="3">
        <v>20</v>
      </c>
      <c r="E43" s="3">
        <v>20</v>
      </c>
      <c r="F43" s="8">
        <f t="shared" ref="F43" si="7">E43/D43*100</f>
        <v>100</v>
      </c>
      <c r="G43" s="15"/>
    </row>
    <row r="44" spans="1:7" x14ac:dyDescent="0.3">
      <c r="A44" s="57">
        <v>11</v>
      </c>
      <c r="B44" s="58" t="s">
        <v>63</v>
      </c>
      <c r="C44" s="58"/>
      <c r="D44" s="58"/>
      <c r="E44" s="58"/>
      <c r="F44" s="58"/>
      <c r="G44" s="15"/>
    </row>
    <row r="45" spans="1:7" s="17" customFormat="1" ht="56.25" x14ac:dyDescent="0.3">
      <c r="A45" s="57"/>
      <c r="B45" s="11" t="s">
        <v>50</v>
      </c>
      <c r="C45" s="44" t="s">
        <v>8</v>
      </c>
      <c r="D45" s="9">
        <v>148</v>
      </c>
      <c r="E45" s="9">
        <v>150</v>
      </c>
      <c r="F45" s="8">
        <f t="shared" si="0"/>
        <v>101.35135135135135</v>
      </c>
      <c r="G45" s="15"/>
    </row>
    <row r="46" spans="1:7" s="17" customFormat="1" ht="37.5" x14ac:dyDescent="0.3">
      <c r="A46" s="57"/>
      <c r="B46" s="11" t="s">
        <v>49</v>
      </c>
      <c r="C46" s="44" t="s">
        <v>8</v>
      </c>
      <c r="D46" s="9">
        <v>496</v>
      </c>
      <c r="E46" s="9">
        <v>500</v>
      </c>
      <c r="F46" s="8">
        <f t="shared" si="0"/>
        <v>100.80645161290323</v>
      </c>
      <c r="G46" s="15"/>
    </row>
    <row r="47" spans="1:7" s="17" customFormat="1" ht="37.5" x14ac:dyDescent="0.3">
      <c r="A47" s="57"/>
      <c r="B47" s="11" t="s">
        <v>145</v>
      </c>
      <c r="C47" s="44" t="s">
        <v>8</v>
      </c>
      <c r="D47" s="3">
        <v>18</v>
      </c>
      <c r="E47" s="3">
        <v>18</v>
      </c>
      <c r="F47" s="8">
        <f t="shared" si="0"/>
        <v>100</v>
      </c>
      <c r="G47" s="15"/>
    </row>
    <row r="48" spans="1:7" x14ac:dyDescent="0.3">
      <c r="A48" s="57">
        <v>12</v>
      </c>
      <c r="B48" s="58" t="s">
        <v>122</v>
      </c>
      <c r="C48" s="58"/>
      <c r="D48" s="58"/>
      <c r="E48" s="58"/>
      <c r="F48" s="58"/>
      <c r="G48" s="15"/>
    </row>
    <row r="49" spans="1:7" s="17" customFormat="1" ht="56.25" x14ac:dyDescent="0.3">
      <c r="A49" s="57"/>
      <c r="B49" s="11" t="s">
        <v>50</v>
      </c>
      <c r="C49" s="44" t="s">
        <v>8</v>
      </c>
      <c r="D49" s="9">
        <v>249</v>
      </c>
      <c r="E49" s="9">
        <v>249</v>
      </c>
      <c r="F49" s="8">
        <f t="shared" si="0"/>
        <v>100</v>
      </c>
      <c r="G49" s="15"/>
    </row>
    <row r="50" spans="1:7" s="17" customFormat="1" ht="37.5" x14ac:dyDescent="0.3">
      <c r="A50" s="57"/>
      <c r="B50" s="11" t="s">
        <v>49</v>
      </c>
      <c r="C50" s="44" t="s">
        <v>8</v>
      </c>
      <c r="D50" s="9">
        <v>581</v>
      </c>
      <c r="E50" s="9">
        <v>580</v>
      </c>
      <c r="F50" s="8">
        <f t="shared" si="0"/>
        <v>99.827882960413078</v>
      </c>
      <c r="G50" s="15"/>
    </row>
    <row r="51" spans="1:7" s="17" customFormat="1" ht="37.5" x14ac:dyDescent="0.3">
      <c r="A51" s="57"/>
      <c r="B51" s="28" t="s">
        <v>51</v>
      </c>
      <c r="C51" s="44" t="s">
        <v>8</v>
      </c>
      <c r="D51" s="9">
        <v>69</v>
      </c>
      <c r="E51" s="9">
        <v>68</v>
      </c>
      <c r="F51" s="8">
        <f>E51/D51*100</f>
        <v>98.550724637681171</v>
      </c>
      <c r="G51" s="15"/>
    </row>
    <row r="52" spans="1:7" s="17" customFormat="1" ht="37.5" x14ac:dyDescent="0.3">
      <c r="A52" s="57"/>
      <c r="B52" s="11" t="s">
        <v>145</v>
      </c>
      <c r="C52" s="44" t="s">
        <v>8</v>
      </c>
      <c r="D52" s="3">
        <v>52</v>
      </c>
      <c r="E52" s="3">
        <v>52</v>
      </c>
      <c r="F52" s="8">
        <f t="shared" ref="F52" si="8">E52/D52*100</f>
        <v>100</v>
      </c>
      <c r="G52" s="15"/>
    </row>
    <row r="53" spans="1:7" x14ac:dyDescent="0.3">
      <c r="A53" s="57">
        <v>13</v>
      </c>
      <c r="B53" s="58" t="s">
        <v>64</v>
      </c>
      <c r="C53" s="58"/>
      <c r="D53" s="58"/>
      <c r="E53" s="58"/>
      <c r="F53" s="58"/>
      <c r="G53" s="15"/>
    </row>
    <row r="54" spans="1:7" s="17" customFormat="1" ht="56.25" x14ac:dyDescent="0.3">
      <c r="A54" s="57"/>
      <c r="B54" s="11" t="s">
        <v>50</v>
      </c>
      <c r="C54" s="44" t="s">
        <v>8</v>
      </c>
      <c r="D54" s="9">
        <f>381+349</f>
        <v>730</v>
      </c>
      <c r="E54" s="9">
        <f>381+349</f>
        <v>730</v>
      </c>
      <c r="F54" s="8">
        <f t="shared" si="0"/>
        <v>100</v>
      </c>
      <c r="G54" s="15"/>
    </row>
    <row r="55" spans="1:7" s="17" customFormat="1" ht="37.5" x14ac:dyDescent="0.3">
      <c r="A55" s="57"/>
      <c r="B55" s="11" t="s">
        <v>49</v>
      </c>
      <c r="C55" s="44" t="s">
        <v>8</v>
      </c>
      <c r="D55" s="9">
        <v>327</v>
      </c>
      <c r="E55" s="9">
        <v>327</v>
      </c>
      <c r="F55" s="8">
        <f t="shared" si="0"/>
        <v>100</v>
      </c>
      <c r="G55" s="15"/>
    </row>
    <row r="56" spans="1:7" s="17" customFormat="1" ht="37.5" x14ac:dyDescent="0.3">
      <c r="A56" s="57"/>
      <c r="B56" s="28" t="s">
        <v>51</v>
      </c>
      <c r="C56" s="44" t="s">
        <v>8</v>
      </c>
      <c r="D56" s="3">
        <v>44</v>
      </c>
      <c r="E56" s="3">
        <v>44</v>
      </c>
      <c r="F56" s="8">
        <f>E56/D56*100</f>
        <v>100</v>
      </c>
      <c r="G56" s="15"/>
    </row>
    <row r="57" spans="1:7" s="17" customFormat="1" ht="37.5" x14ac:dyDescent="0.3">
      <c r="A57" s="57"/>
      <c r="B57" s="11" t="s">
        <v>145</v>
      </c>
      <c r="C57" s="44" t="s">
        <v>8</v>
      </c>
      <c r="D57" s="3">
        <v>43</v>
      </c>
      <c r="E57" s="3">
        <v>43</v>
      </c>
      <c r="F57" s="8">
        <f t="shared" ref="F57" si="9">E57/D57*100</f>
        <v>100</v>
      </c>
      <c r="G57" s="15"/>
    </row>
    <row r="58" spans="1:7" x14ac:dyDescent="0.3">
      <c r="A58" s="57">
        <v>14</v>
      </c>
      <c r="B58" s="58" t="s">
        <v>65</v>
      </c>
      <c r="C58" s="58"/>
      <c r="D58" s="58"/>
      <c r="E58" s="58"/>
      <c r="F58" s="58"/>
      <c r="G58" s="15"/>
    </row>
    <row r="59" spans="1:7" s="17" customFormat="1" ht="56.25" x14ac:dyDescent="0.3">
      <c r="A59" s="57"/>
      <c r="B59" s="11" t="s">
        <v>50</v>
      </c>
      <c r="C59" s="44" t="s">
        <v>8</v>
      </c>
      <c r="D59" s="9">
        <v>102</v>
      </c>
      <c r="E59" s="9">
        <v>102</v>
      </c>
      <c r="F59" s="8">
        <f t="shared" si="0"/>
        <v>100</v>
      </c>
      <c r="G59" s="15"/>
    </row>
    <row r="60" spans="1:7" s="17" customFormat="1" ht="37.5" x14ac:dyDescent="0.3">
      <c r="A60" s="57"/>
      <c r="B60" s="11" t="s">
        <v>49</v>
      </c>
      <c r="C60" s="44" t="s">
        <v>8</v>
      </c>
      <c r="D60" s="9">
        <v>863</v>
      </c>
      <c r="E60" s="9">
        <v>865</v>
      </c>
      <c r="F60" s="8">
        <f t="shared" si="0"/>
        <v>100.23174971031285</v>
      </c>
      <c r="G60" s="15"/>
    </row>
    <row r="61" spans="1:7" s="17" customFormat="1" ht="37.5" x14ac:dyDescent="0.3">
      <c r="A61" s="57"/>
      <c r="B61" s="11" t="s">
        <v>145</v>
      </c>
      <c r="C61" s="44" t="s">
        <v>8</v>
      </c>
      <c r="D61" s="3">
        <v>35</v>
      </c>
      <c r="E61" s="3">
        <v>35</v>
      </c>
      <c r="F61" s="8">
        <f t="shared" si="0"/>
        <v>100</v>
      </c>
      <c r="G61" s="15"/>
    </row>
    <row r="62" spans="1:7" x14ac:dyDescent="0.3">
      <c r="A62" s="57">
        <v>15</v>
      </c>
      <c r="B62" s="58" t="s">
        <v>125</v>
      </c>
      <c r="C62" s="58"/>
      <c r="D62" s="58"/>
      <c r="E62" s="58"/>
      <c r="F62" s="58"/>
      <c r="G62" s="15"/>
    </row>
    <row r="63" spans="1:7" s="17" customFormat="1" ht="56.25" x14ac:dyDescent="0.3">
      <c r="A63" s="57"/>
      <c r="B63" s="11" t="s">
        <v>50</v>
      </c>
      <c r="C63" s="44" t="s">
        <v>8</v>
      </c>
      <c r="D63" s="9">
        <v>110</v>
      </c>
      <c r="E63" s="9">
        <f>103</f>
        <v>103</v>
      </c>
      <c r="F63" s="8">
        <f t="shared" si="0"/>
        <v>93.63636363636364</v>
      </c>
      <c r="G63" s="15"/>
    </row>
    <row r="64" spans="1:7" s="17" customFormat="1" ht="37.5" x14ac:dyDescent="0.3">
      <c r="A64" s="57"/>
      <c r="B64" s="11" t="s">
        <v>49</v>
      </c>
      <c r="C64" s="44" t="s">
        <v>8</v>
      </c>
      <c r="D64" s="9">
        <f>449+126</f>
        <v>575</v>
      </c>
      <c r="E64" s="9">
        <f>422+120</f>
        <v>542</v>
      </c>
      <c r="F64" s="8">
        <f t="shared" si="0"/>
        <v>94.260869565217391</v>
      </c>
      <c r="G64" s="15"/>
    </row>
    <row r="65" spans="1:7" s="17" customFormat="1" ht="37.5" x14ac:dyDescent="0.3">
      <c r="A65" s="57"/>
      <c r="B65" s="11" t="s">
        <v>145</v>
      </c>
      <c r="C65" s="44" t="s">
        <v>8</v>
      </c>
      <c r="D65" s="3">
        <v>20</v>
      </c>
      <c r="E65" s="3">
        <v>20</v>
      </c>
      <c r="F65" s="8">
        <f t="shared" ref="F65" si="10">E65/D65*100</f>
        <v>100</v>
      </c>
      <c r="G65" s="15"/>
    </row>
    <row r="66" spans="1:7" x14ac:dyDescent="0.3">
      <c r="A66" s="57">
        <v>16</v>
      </c>
      <c r="B66" s="58" t="s">
        <v>66</v>
      </c>
      <c r="C66" s="58"/>
      <c r="D66" s="58"/>
      <c r="E66" s="58"/>
      <c r="F66" s="58"/>
      <c r="G66" s="15"/>
    </row>
    <row r="67" spans="1:7" s="17" customFormat="1" ht="56.25" x14ac:dyDescent="0.3">
      <c r="A67" s="57"/>
      <c r="B67" s="11" t="s">
        <v>50</v>
      </c>
      <c r="C67" s="44" t="s">
        <v>8</v>
      </c>
      <c r="D67" s="9">
        <v>65</v>
      </c>
      <c r="E67" s="9">
        <v>65</v>
      </c>
      <c r="F67" s="8">
        <f t="shared" si="0"/>
        <v>100</v>
      </c>
      <c r="G67" s="15"/>
    </row>
    <row r="68" spans="1:7" s="17" customFormat="1" ht="37.5" x14ac:dyDescent="0.3">
      <c r="A68" s="57"/>
      <c r="B68" s="11" t="s">
        <v>49</v>
      </c>
      <c r="C68" s="44" t="s">
        <v>8</v>
      </c>
      <c r="D68" s="9">
        <v>176</v>
      </c>
      <c r="E68" s="9">
        <v>176</v>
      </c>
      <c r="F68" s="8">
        <f t="shared" si="0"/>
        <v>100</v>
      </c>
      <c r="G68" s="15"/>
    </row>
    <row r="69" spans="1:7" s="17" customFormat="1" ht="37.5" x14ac:dyDescent="0.3">
      <c r="A69" s="57"/>
      <c r="B69" s="28" t="s">
        <v>51</v>
      </c>
      <c r="C69" s="44" t="s">
        <v>8</v>
      </c>
      <c r="D69" s="9">
        <v>40</v>
      </c>
      <c r="E69" s="9">
        <v>40</v>
      </c>
      <c r="F69" s="8">
        <f t="shared" si="0"/>
        <v>100</v>
      </c>
      <c r="G69" s="15"/>
    </row>
    <row r="70" spans="1:7" s="17" customFormat="1" ht="37.5" x14ac:dyDescent="0.3">
      <c r="A70" s="57"/>
      <c r="B70" s="11" t="s">
        <v>145</v>
      </c>
      <c r="C70" s="44" t="s">
        <v>8</v>
      </c>
      <c r="D70" s="3">
        <v>21</v>
      </c>
      <c r="E70" s="3">
        <v>21</v>
      </c>
      <c r="F70" s="8">
        <f t="shared" si="0"/>
        <v>100</v>
      </c>
      <c r="G70" s="15"/>
    </row>
    <row r="71" spans="1:7" x14ac:dyDescent="0.3">
      <c r="A71" s="57">
        <v>17</v>
      </c>
      <c r="B71" s="58" t="s">
        <v>180</v>
      </c>
      <c r="C71" s="58"/>
      <c r="D71" s="58"/>
      <c r="E71" s="58"/>
      <c r="F71" s="58"/>
      <c r="G71" s="15"/>
    </row>
    <row r="72" spans="1:7" s="17" customFormat="1" ht="56.25" x14ac:dyDescent="0.3">
      <c r="A72" s="57"/>
      <c r="B72" s="11" t="s">
        <v>50</v>
      </c>
      <c r="C72" s="44" t="s">
        <v>8</v>
      </c>
      <c r="D72" s="9">
        <v>69</v>
      </c>
      <c r="E72" s="9">
        <v>70</v>
      </c>
      <c r="F72" s="8">
        <f t="shared" si="0"/>
        <v>101.44927536231884</v>
      </c>
      <c r="G72" s="15"/>
    </row>
    <row r="73" spans="1:7" s="17" customFormat="1" ht="37.5" x14ac:dyDescent="0.3">
      <c r="A73" s="57"/>
      <c r="B73" s="11" t="s">
        <v>49</v>
      </c>
      <c r="C73" s="44" t="s">
        <v>8</v>
      </c>
      <c r="D73" s="9">
        <v>440</v>
      </c>
      <c r="E73" s="9">
        <v>437</v>
      </c>
      <c r="F73" s="8">
        <f t="shared" si="0"/>
        <v>99.318181818181813</v>
      </c>
      <c r="G73" s="15"/>
    </row>
    <row r="74" spans="1:7" s="17" customFormat="1" ht="37.5" x14ac:dyDescent="0.3">
      <c r="A74" s="57"/>
      <c r="B74" s="11" t="s">
        <v>145</v>
      </c>
      <c r="C74" s="44" t="s">
        <v>8</v>
      </c>
      <c r="D74" s="3">
        <v>51</v>
      </c>
      <c r="E74" s="3">
        <v>49</v>
      </c>
      <c r="F74" s="8">
        <f t="shared" ref="F74" si="11">E74/D74*100</f>
        <v>96.078431372549019</v>
      </c>
      <c r="G74" s="15"/>
    </row>
    <row r="75" spans="1:7" x14ac:dyDescent="0.3">
      <c r="A75" s="57">
        <v>18</v>
      </c>
      <c r="B75" s="58" t="s">
        <v>121</v>
      </c>
      <c r="C75" s="58"/>
      <c r="D75" s="58"/>
      <c r="E75" s="58"/>
      <c r="F75" s="58"/>
      <c r="G75" s="15"/>
    </row>
    <row r="76" spans="1:7" s="17" customFormat="1" ht="56.25" x14ac:dyDescent="0.3">
      <c r="A76" s="57"/>
      <c r="B76" s="11" t="s">
        <v>50</v>
      </c>
      <c r="C76" s="44" t="s">
        <v>8</v>
      </c>
      <c r="D76" s="9">
        <v>52</v>
      </c>
      <c r="E76" s="9">
        <v>52</v>
      </c>
      <c r="F76" s="8">
        <f t="shared" ref="F76" si="12">E76/D76*100</f>
        <v>100</v>
      </c>
      <c r="G76" s="15"/>
    </row>
    <row r="77" spans="1:7" s="17" customFormat="1" ht="37.5" x14ac:dyDescent="0.3">
      <c r="A77" s="57"/>
      <c r="B77" s="11" t="s">
        <v>49</v>
      </c>
      <c r="C77" s="44" t="s">
        <v>8</v>
      </c>
      <c r="D77" s="9">
        <v>130</v>
      </c>
      <c r="E77" s="9">
        <v>130</v>
      </c>
      <c r="F77" s="8">
        <f t="shared" si="0"/>
        <v>100</v>
      </c>
      <c r="G77" s="15"/>
    </row>
    <row r="78" spans="1:7" s="17" customFormat="1" ht="37.5" x14ac:dyDescent="0.3">
      <c r="A78" s="57"/>
      <c r="B78" s="11" t="s">
        <v>145</v>
      </c>
      <c r="C78" s="44" t="s">
        <v>8</v>
      </c>
      <c r="D78" s="3">
        <v>16</v>
      </c>
      <c r="E78" s="3">
        <v>16</v>
      </c>
      <c r="F78" s="8">
        <f t="shared" si="0"/>
        <v>100</v>
      </c>
      <c r="G78" s="15"/>
    </row>
    <row r="79" spans="1:7" x14ac:dyDescent="0.3">
      <c r="A79" s="57">
        <v>19</v>
      </c>
      <c r="B79" s="58" t="s">
        <v>53</v>
      </c>
      <c r="C79" s="58"/>
      <c r="D79" s="58"/>
      <c r="E79" s="58"/>
      <c r="F79" s="58"/>
      <c r="G79" s="15"/>
    </row>
    <row r="80" spans="1:7" s="17" customFormat="1" ht="37.5" x14ac:dyDescent="0.3">
      <c r="A80" s="57"/>
      <c r="B80" s="11" t="s">
        <v>49</v>
      </c>
      <c r="C80" s="44" t="s">
        <v>8</v>
      </c>
      <c r="D80" s="9">
        <v>232</v>
      </c>
      <c r="E80" s="9">
        <v>232</v>
      </c>
      <c r="F80" s="8">
        <f t="shared" si="0"/>
        <v>100</v>
      </c>
      <c r="G80" s="15"/>
    </row>
    <row r="81" spans="1:7" s="17" customFormat="1" ht="37.5" x14ac:dyDescent="0.3">
      <c r="A81" s="57"/>
      <c r="B81" s="28" t="s">
        <v>51</v>
      </c>
      <c r="C81" s="44" t="s">
        <v>8</v>
      </c>
      <c r="D81" s="9">
        <v>18</v>
      </c>
      <c r="E81" s="9">
        <v>18</v>
      </c>
      <c r="F81" s="8">
        <f>E81/D81*100</f>
        <v>100</v>
      </c>
      <c r="G81" s="15"/>
    </row>
    <row r="82" spans="1:7" s="17" customFormat="1" ht="37.5" x14ac:dyDescent="0.3">
      <c r="A82" s="57"/>
      <c r="B82" s="11" t="s">
        <v>145</v>
      </c>
      <c r="C82" s="44" t="s">
        <v>8</v>
      </c>
      <c r="D82" s="3">
        <v>18</v>
      </c>
      <c r="E82" s="3">
        <v>18</v>
      </c>
      <c r="F82" s="8">
        <f t="shared" ref="F82" si="13">E82/D82*100</f>
        <v>100</v>
      </c>
      <c r="G82" s="15"/>
    </row>
    <row r="83" spans="1:7" x14ac:dyDescent="0.3">
      <c r="A83" s="57">
        <v>20</v>
      </c>
      <c r="B83" s="58" t="s">
        <v>54</v>
      </c>
      <c r="C83" s="58"/>
      <c r="D83" s="58"/>
      <c r="E83" s="58"/>
      <c r="F83" s="58"/>
      <c r="G83" s="15"/>
    </row>
    <row r="84" spans="1:7" s="17" customFormat="1" ht="56.25" x14ac:dyDescent="0.3">
      <c r="A84" s="57"/>
      <c r="B84" s="11" t="s">
        <v>50</v>
      </c>
      <c r="C84" s="44" t="s">
        <v>8</v>
      </c>
      <c r="D84" s="9">
        <v>11</v>
      </c>
      <c r="E84" s="9">
        <v>11</v>
      </c>
      <c r="F84" s="8">
        <f t="shared" si="0"/>
        <v>100</v>
      </c>
      <c r="G84" s="15"/>
    </row>
    <row r="85" spans="1:7" s="17" customFormat="1" ht="37.5" x14ac:dyDescent="0.3">
      <c r="A85" s="57"/>
      <c r="B85" s="11" t="s">
        <v>49</v>
      </c>
      <c r="C85" s="44" t="s">
        <v>8</v>
      </c>
      <c r="D85" s="9">
        <v>252</v>
      </c>
      <c r="E85" s="9">
        <v>256</v>
      </c>
      <c r="F85" s="8">
        <f t="shared" si="0"/>
        <v>101.58730158730158</v>
      </c>
      <c r="G85" s="15"/>
    </row>
    <row r="86" spans="1:7" s="17" customFormat="1" ht="37.5" x14ac:dyDescent="0.3">
      <c r="A86" s="57"/>
      <c r="B86" s="11" t="s">
        <v>145</v>
      </c>
      <c r="C86" s="44" t="s">
        <v>8</v>
      </c>
      <c r="D86" s="3">
        <v>15</v>
      </c>
      <c r="E86" s="3">
        <v>16</v>
      </c>
      <c r="F86" s="8">
        <f t="shared" si="0"/>
        <v>106.66666666666667</v>
      </c>
      <c r="G86" s="15"/>
    </row>
    <row r="87" spans="1:7" x14ac:dyDescent="0.3">
      <c r="A87" s="57">
        <v>21</v>
      </c>
      <c r="B87" s="58" t="s">
        <v>143</v>
      </c>
      <c r="C87" s="58"/>
      <c r="D87" s="58"/>
      <c r="E87" s="58"/>
      <c r="F87" s="58"/>
      <c r="G87" s="15"/>
    </row>
    <row r="88" spans="1:7" s="17" customFormat="1" ht="37.5" x14ac:dyDescent="0.3">
      <c r="A88" s="57"/>
      <c r="B88" s="11" t="s">
        <v>49</v>
      </c>
      <c r="C88" s="44" t="s">
        <v>8</v>
      </c>
      <c r="D88" s="9">
        <v>245</v>
      </c>
      <c r="E88" s="9">
        <v>245</v>
      </c>
      <c r="F88" s="8">
        <f t="shared" si="0"/>
        <v>100</v>
      </c>
      <c r="G88" s="15"/>
    </row>
    <row r="89" spans="1:7" s="17" customFormat="1" ht="37.5" x14ac:dyDescent="0.3">
      <c r="A89" s="57"/>
      <c r="B89" s="11" t="s">
        <v>145</v>
      </c>
      <c r="C89" s="44" t="s">
        <v>8</v>
      </c>
      <c r="D89" s="3">
        <v>12</v>
      </c>
      <c r="E89" s="3">
        <v>12</v>
      </c>
      <c r="F89" s="8">
        <f t="shared" ref="F89" si="14">E89/D89*100</f>
        <v>100</v>
      </c>
      <c r="G89" s="15"/>
    </row>
    <row r="90" spans="1:7" x14ac:dyDescent="0.3">
      <c r="A90" s="57">
        <v>22</v>
      </c>
      <c r="B90" s="58" t="s">
        <v>69</v>
      </c>
      <c r="C90" s="58"/>
      <c r="D90" s="58"/>
      <c r="E90" s="58"/>
      <c r="F90" s="58"/>
      <c r="G90" s="15"/>
    </row>
    <row r="91" spans="1:7" s="17" customFormat="1" ht="37.5" x14ac:dyDescent="0.3">
      <c r="A91" s="57"/>
      <c r="B91" s="11" t="s">
        <v>49</v>
      </c>
      <c r="C91" s="44" t="s">
        <v>8</v>
      </c>
      <c r="D91" s="9">
        <v>322</v>
      </c>
      <c r="E91" s="9">
        <v>322</v>
      </c>
      <c r="F91" s="8">
        <f t="shared" si="0"/>
        <v>100</v>
      </c>
      <c r="G91" s="15"/>
    </row>
    <row r="92" spans="1:7" s="17" customFormat="1" ht="37.5" x14ac:dyDescent="0.3">
      <c r="A92" s="57"/>
      <c r="B92" s="11" t="s">
        <v>145</v>
      </c>
      <c r="C92" s="44" t="s">
        <v>8</v>
      </c>
      <c r="D92" s="3">
        <v>18</v>
      </c>
      <c r="E92" s="3">
        <v>18</v>
      </c>
      <c r="F92" s="8">
        <f t="shared" ref="F92" si="15">E92/D92*100</f>
        <v>100</v>
      </c>
      <c r="G92" s="15"/>
    </row>
    <row r="93" spans="1:7" x14ac:dyDescent="0.3">
      <c r="A93" s="57">
        <v>23</v>
      </c>
      <c r="B93" s="58" t="s">
        <v>55</v>
      </c>
      <c r="C93" s="58"/>
      <c r="D93" s="58"/>
      <c r="E93" s="58"/>
      <c r="F93" s="58"/>
      <c r="G93" s="15"/>
    </row>
    <row r="94" spans="1:7" s="17" customFormat="1" ht="56.25" x14ac:dyDescent="0.3">
      <c r="A94" s="57"/>
      <c r="B94" s="11" t="s">
        <v>50</v>
      </c>
      <c r="C94" s="44" t="s">
        <v>8</v>
      </c>
      <c r="D94" s="9">
        <v>70</v>
      </c>
      <c r="E94" s="9">
        <v>70</v>
      </c>
      <c r="F94" s="8">
        <f t="shared" si="0"/>
        <v>100</v>
      </c>
      <c r="G94" s="15"/>
    </row>
    <row r="95" spans="1:7" s="17" customFormat="1" ht="37.5" x14ac:dyDescent="0.3">
      <c r="A95" s="57"/>
      <c r="B95" s="11" t="s">
        <v>49</v>
      </c>
      <c r="C95" s="44" t="s">
        <v>8</v>
      </c>
      <c r="D95" s="9">
        <f>228+94</f>
        <v>322</v>
      </c>
      <c r="E95" s="9">
        <f>228+94</f>
        <v>322</v>
      </c>
      <c r="F95" s="8">
        <f>E95/D95*100</f>
        <v>100</v>
      </c>
      <c r="G95" s="15"/>
    </row>
    <row r="96" spans="1:7" s="17" customFormat="1" ht="37.5" x14ac:dyDescent="0.3">
      <c r="A96" s="57"/>
      <c r="B96" s="11" t="s">
        <v>145</v>
      </c>
      <c r="C96" s="44" t="s">
        <v>8</v>
      </c>
      <c r="D96" s="3">
        <v>31</v>
      </c>
      <c r="E96" s="3">
        <v>31</v>
      </c>
      <c r="F96" s="8">
        <f t="shared" ref="F96" si="16">E96/D96*100</f>
        <v>100</v>
      </c>
      <c r="G96" s="15"/>
    </row>
    <row r="97" spans="1:7" x14ac:dyDescent="0.3">
      <c r="A97" s="57">
        <v>24</v>
      </c>
      <c r="B97" s="58" t="s">
        <v>56</v>
      </c>
      <c r="C97" s="58"/>
      <c r="D97" s="58"/>
      <c r="E97" s="58"/>
      <c r="F97" s="58"/>
      <c r="G97" s="15"/>
    </row>
    <row r="98" spans="1:7" s="17" customFormat="1" ht="37.5" x14ac:dyDescent="0.3">
      <c r="A98" s="57"/>
      <c r="B98" s="11" t="s">
        <v>49</v>
      </c>
      <c r="C98" s="44" t="s">
        <v>8</v>
      </c>
      <c r="D98" s="9">
        <f>197+33</f>
        <v>230</v>
      </c>
      <c r="E98" s="9">
        <f>197+33</f>
        <v>230</v>
      </c>
      <c r="F98" s="8">
        <f>E98/D98*100</f>
        <v>100</v>
      </c>
      <c r="G98" s="15"/>
    </row>
    <row r="99" spans="1:7" s="17" customFormat="1" ht="37.5" x14ac:dyDescent="0.3">
      <c r="A99" s="57"/>
      <c r="B99" s="11" t="s">
        <v>145</v>
      </c>
      <c r="C99" s="44" t="s">
        <v>8</v>
      </c>
      <c r="D99" s="3">
        <v>44</v>
      </c>
      <c r="E99" s="3">
        <v>44</v>
      </c>
      <c r="F99" s="8">
        <f t="shared" ref="F99" si="17">E99/D99*100</f>
        <v>100</v>
      </c>
      <c r="G99" s="15"/>
    </row>
    <row r="100" spans="1:7" x14ac:dyDescent="0.3">
      <c r="A100" s="57">
        <v>25</v>
      </c>
      <c r="B100" s="58" t="s">
        <v>130</v>
      </c>
      <c r="C100" s="58"/>
      <c r="D100" s="58"/>
      <c r="E100" s="58"/>
      <c r="F100" s="58"/>
      <c r="G100" s="15"/>
    </row>
    <row r="101" spans="1:7" s="17" customFormat="1" ht="56.25" x14ac:dyDescent="0.3">
      <c r="A101" s="57"/>
      <c r="B101" s="11" t="s">
        <v>50</v>
      </c>
      <c r="C101" s="44" t="s">
        <v>8</v>
      </c>
      <c r="D101" s="9">
        <v>78</v>
      </c>
      <c r="E101" s="9">
        <v>74</v>
      </c>
      <c r="F101" s="8">
        <f>E101/D101*100</f>
        <v>94.871794871794862</v>
      </c>
      <c r="G101" s="15"/>
    </row>
    <row r="102" spans="1:7" s="17" customFormat="1" ht="37.5" x14ac:dyDescent="0.3">
      <c r="A102" s="57"/>
      <c r="B102" s="11" t="s">
        <v>49</v>
      </c>
      <c r="C102" s="44" t="s">
        <v>8</v>
      </c>
      <c r="D102" s="9">
        <v>200</v>
      </c>
      <c r="E102" s="9">
        <v>197</v>
      </c>
      <c r="F102" s="8">
        <f>E102/D102*100</f>
        <v>98.5</v>
      </c>
      <c r="G102" s="15"/>
    </row>
    <row r="103" spans="1:7" s="17" customFormat="1" ht="37.5" x14ac:dyDescent="0.3">
      <c r="A103" s="57"/>
      <c r="B103" s="11" t="s">
        <v>145</v>
      </c>
      <c r="C103" s="44" t="s">
        <v>8</v>
      </c>
      <c r="D103" s="3">
        <v>12</v>
      </c>
      <c r="E103" s="3">
        <v>11</v>
      </c>
      <c r="F103" s="8">
        <f t="shared" ref="F103" si="18">E103/D103*100</f>
        <v>91.666666666666657</v>
      </c>
      <c r="G103" s="15"/>
    </row>
    <row r="104" spans="1:7" x14ac:dyDescent="0.3">
      <c r="A104" s="57">
        <v>26</v>
      </c>
      <c r="B104" s="58" t="s">
        <v>87</v>
      </c>
      <c r="C104" s="58"/>
      <c r="D104" s="58"/>
      <c r="E104" s="58"/>
      <c r="F104" s="58"/>
      <c r="G104" s="15"/>
    </row>
    <row r="105" spans="1:7" s="17" customFormat="1" ht="37.5" x14ac:dyDescent="0.3">
      <c r="A105" s="57"/>
      <c r="B105" s="11" t="s">
        <v>76</v>
      </c>
      <c r="C105" s="44" t="s">
        <v>8</v>
      </c>
      <c r="D105" s="3">
        <v>56</v>
      </c>
      <c r="E105" s="3">
        <v>55</v>
      </c>
      <c r="F105" s="8">
        <f>E105/D105*100</f>
        <v>98.214285714285708</v>
      </c>
      <c r="G105" s="15"/>
    </row>
    <row r="106" spans="1:7" s="17" customFormat="1" x14ac:dyDescent="0.3">
      <c r="A106" s="57"/>
      <c r="B106" s="11" t="s">
        <v>82</v>
      </c>
      <c r="C106" s="44" t="s">
        <v>8</v>
      </c>
      <c r="D106" s="3">
        <v>56</v>
      </c>
      <c r="E106" s="3">
        <v>55</v>
      </c>
      <c r="F106" s="8">
        <f>E106/D106*100</f>
        <v>98.214285714285708</v>
      </c>
      <c r="G106" s="15"/>
    </row>
    <row r="107" spans="1:7" x14ac:dyDescent="0.3">
      <c r="A107" s="57">
        <v>27</v>
      </c>
      <c r="B107" s="58" t="s">
        <v>88</v>
      </c>
      <c r="C107" s="58"/>
      <c r="D107" s="58"/>
      <c r="E107" s="58"/>
      <c r="F107" s="58"/>
      <c r="G107" s="15"/>
    </row>
    <row r="108" spans="1:7" s="17" customFormat="1" ht="37.5" x14ac:dyDescent="0.3">
      <c r="A108" s="57"/>
      <c r="B108" s="11" t="s">
        <v>76</v>
      </c>
      <c r="C108" s="44" t="s">
        <v>8</v>
      </c>
      <c r="D108" s="7">
        <v>80</v>
      </c>
      <c r="E108" s="7">
        <v>80</v>
      </c>
      <c r="F108" s="8">
        <f>E108/D108*100</f>
        <v>100</v>
      </c>
      <c r="G108" s="15"/>
    </row>
    <row r="109" spans="1:7" s="17" customFormat="1" x14ac:dyDescent="0.3">
      <c r="A109" s="57"/>
      <c r="B109" s="11" t="s">
        <v>82</v>
      </c>
      <c r="C109" s="44" t="s">
        <v>8</v>
      </c>
      <c r="D109" s="7">
        <v>80</v>
      </c>
      <c r="E109" s="7">
        <v>80</v>
      </c>
      <c r="F109" s="8">
        <f>E109/D109*100</f>
        <v>100</v>
      </c>
      <c r="G109" s="15"/>
    </row>
    <row r="110" spans="1:7" x14ac:dyDescent="0.3">
      <c r="A110" s="57">
        <v>28</v>
      </c>
      <c r="B110" s="58" t="s">
        <v>89</v>
      </c>
      <c r="C110" s="58"/>
      <c r="D110" s="58"/>
      <c r="E110" s="58"/>
      <c r="F110" s="58"/>
      <c r="G110" s="15"/>
    </row>
    <row r="111" spans="1:7" s="17" customFormat="1" ht="37.5" x14ac:dyDescent="0.3">
      <c r="A111" s="57"/>
      <c r="B111" s="11" t="s">
        <v>76</v>
      </c>
      <c r="C111" s="44" t="s">
        <v>8</v>
      </c>
      <c r="D111" s="7">
        <v>130</v>
      </c>
      <c r="E111" s="7">
        <v>127</v>
      </c>
      <c r="F111" s="8">
        <f>E111/D111*100</f>
        <v>97.692307692307693</v>
      </c>
      <c r="G111" s="15"/>
    </row>
    <row r="112" spans="1:7" s="17" customFormat="1" x14ac:dyDescent="0.3">
      <c r="A112" s="57"/>
      <c r="B112" s="11" t="s">
        <v>82</v>
      </c>
      <c r="C112" s="44" t="s">
        <v>8</v>
      </c>
      <c r="D112" s="9">
        <v>119</v>
      </c>
      <c r="E112" s="9">
        <v>116</v>
      </c>
      <c r="F112" s="8">
        <f>E112/D112*100</f>
        <v>97.47899159663865</v>
      </c>
      <c r="G112" s="15"/>
    </row>
    <row r="113" spans="1:7" x14ac:dyDescent="0.3">
      <c r="A113" s="57">
        <v>29</v>
      </c>
      <c r="B113" s="58" t="s">
        <v>110</v>
      </c>
      <c r="C113" s="58"/>
      <c r="D113" s="58"/>
      <c r="E113" s="58"/>
      <c r="F113" s="58"/>
      <c r="G113" s="15"/>
    </row>
    <row r="114" spans="1:7" s="17" customFormat="1" ht="37.5" x14ac:dyDescent="0.3">
      <c r="A114" s="57"/>
      <c r="B114" s="11" t="s">
        <v>76</v>
      </c>
      <c r="C114" s="44" t="s">
        <v>8</v>
      </c>
      <c r="D114" s="9">
        <v>102</v>
      </c>
      <c r="E114" s="9">
        <v>106</v>
      </c>
      <c r="F114" s="8">
        <f>E114/D114*100</f>
        <v>103.92156862745099</v>
      </c>
      <c r="G114" s="15"/>
    </row>
    <row r="115" spans="1:7" s="17" customFormat="1" x14ac:dyDescent="0.3">
      <c r="A115" s="57"/>
      <c r="B115" s="11" t="s">
        <v>82</v>
      </c>
      <c r="C115" s="44" t="s">
        <v>8</v>
      </c>
      <c r="D115" s="9">
        <v>86</v>
      </c>
      <c r="E115" s="9">
        <v>91</v>
      </c>
      <c r="F115" s="8">
        <f>E115/D115*100</f>
        <v>105.81395348837211</v>
      </c>
      <c r="G115" s="15"/>
    </row>
    <row r="116" spans="1:7" x14ac:dyDescent="0.3">
      <c r="A116" s="57">
        <v>30</v>
      </c>
      <c r="B116" s="58" t="s">
        <v>90</v>
      </c>
      <c r="C116" s="58"/>
      <c r="D116" s="58"/>
      <c r="E116" s="58"/>
      <c r="F116" s="58"/>
      <c r="G116" s="15"/>
    </row>
    <row r="117" spans="1:7" s="17" customFormat="1" ht="37.5" x14ac:dyDescent="0.3">
      <c r="A117" s="57"/>
      <c r="B117" s="11" t="s">
        <v>76</v>
      </c>
      <c r="C117" s="44" t="s">
        <v>8</v>
      </c>
      <c r="D117" s="9">
        <v>75</v>
      </c>
      <c r="E117" s="9">
        <v>75</v>
      </c>
      <c r="F117" s="8">
        <f>E117/D117*100</f>
        <v>100</v>
      </c>
      <c r="G117" s="15"/>
    </row>
    <row r="118" spans="1:7" s="17" customFormat="1" x14ac:dyDescent="0.3">
      <c r="A118" s="57"/>
      <c r="B118" s="11" t="s">
        <v>82</v>
      </c>
      <c r="C118" s="44" t="s">
        <v>8</v>
      </c>
      <c r="D118" s="9">
        <v>75</v>
      </c>
      <c r="E118" s="9">
        <v>75</v>
      </c>
      <c r="F118" s="8">
        <f>E118/D118*100</f>
        <v>100</v>
      </c>
      <c r="G118" s="15"/>
    </row>
    <row r="119" spans="1:7" x14ac:dyDescent="0.3">
      <c r="A119" s="57">
        <v>31</v>
      </c>
      <c r="B119" s="58" t="s">
        <v>91</v>
      </c>
      <c r="C119" s="58"/>
      <c r="D119" s="58"/>
      <c r="E119" s="58"/>
      <c r="F119" s="58"/>
      <c r="G119" s="15"/>
    </row>
    <row r="120" spans="1:7" s="17" customFormat="1" ht="37.5" x14ac:dyDescent="0.3">
      <c r="A120" s="57"/>
      <c r="B120" s="11" t="s">
        <v>92</v>
      </c>
      <c r="C120" s="44" t="s">
        <v>8</v>
      </c>
      <c r="D120" s="3">
        <v>53</v>
      </c>
      <c r="E120" s="3">
        <v>49</v>
      </c>
      <c r="F120" s="8">
        <f>E120/D120*100</f>
        <v>92.452830188679243</v>
      </c>
      <c r="G120" s="15"/>
    </row>
    <row r="121" spans="1:7" s="17" customFormat="1" x14ac:dyDescent="0.3">
      <c r="A121" s="57"/>
      <c r="B121" s="11" t="s">
        <v>93</v>
      </c>
      <c r="C121" s="44" t="s">
        <v>8</v>
      </c>
      <c r="D121" s="3">
        <v>63</v>
      </c>
      <c r="E121" s="3">
        <v>59</v>
      </c>
      <c r="F121" s="8">
        <f>E121/D121*100</f>
        <v>93.650793650793645</v>
      </c>
      <c r="G121" s="15"/>
    </row>
    <row r="122" spans="1:7" s="17" customFormat="1" x14ac:dyDescent="0.3">
      <c r="A122" s="57"/>
      <c r="B122" s="11" t="s">
        <v>82</v>
      </c>
      <c r="C122" s="44" t="s">
        <v>8</v>
      </c>
      <c r="D122" s="3">
        <v>116</v>
      </c>
      <c r="E122" s="3">
        <v>108</v>
      </c>
      <c r="F122" s="8">
        <f>E122/D122*100</f>
        <v>93.103448275862064</v>
      </c>
      <c r="G122" s="15"/>
    </row>
    <row r="123" spans="1:7" x14ac:dyDescent="0.3">
      <c r="A123" s="57">
        <v>32</v>
      </c>
      <c r="B123" s="58" t="s">
        <v>126</v>
      </c>
      <c r="C123" s="58"/>
      <c r="D123" s="58"/>
      <c r="E123" s="58"/>
      <c r="F123" s="58"/>
      <c r="G123" s="15"/>
    </row>
    <row r="124" spans="1:7" x14ac:dyDescent="0.3">
      <c r="A124" s="57"/>
      <c r="B124" s="11" t="s">
        <v>45</v>
      </c>
      <c r="C124" s="44" t="s">
        <v>8</v>
      </c>
      <c r="D124" s="9">
        <v>5</v>
      </c>
      <c r="E124" s="9">
        <v>6</v>
      </c>
      <c r="F124" s="8">
        <f>E124/D124*100</f>
        <v>120</v>
      </c>
      <c r="G124" s="15"/>
    </row>
    <row r="125" spans="1:7" s="17" customFormat="1" ht="37.5" x14ac:dyDescent="0.3">
      <c r="A125" s="57"/>
      <c r="B125" s="11" t="s">
        <v>112</v>
      </c>
      <c r="C125" s="44" t="s">
        <v>8</v>
      </c>
      <c r="D125" s="3">
        <v>60</v>
      </c>
      <c r="E125" s="3">
        <v>56</v>
      </c>
      <c r="F125" s="8">
        <f>E125/D125*100</f>
        <v>93.333333333333329</v>
      </c>
      <c r="G125" s="15"/>
    </row>
    <row r="126" spans="1:7" s="17" customFormat="1" ht="37.5" x14ac:dyDescent="0.3">
      <c r="A126" s="57"/>
      <c r="B126" s="11" t="s">
        <v>160</v>
      </c>
      <c r="C126" s="44" t="s">
        <v>8</v>
      </c>
      <c r="D126" s="3">
        <v>65</v>
      </c>
      <c r="E126" s="3">
        <v>64</v>
      </c>
      <c r="F126" s="8">
        <f>E126/D126*100</f>
        <v>98.461538461538467</v>
      </c>
      <c r="G126" s="15"/>
    </row>
    <row r="127" spans="1:7" s="17" customFormat="1" ht="56.25" x14ac:dyDescent="0.3">
      <c r="A127" s="57"/>
      <c r="B127" s="11" t="s">
        <v>78</v>
      </c>
      <c r="C127" s="44" t="s">
        <v>8</v>
      </c>
      <c r="D127" s="3">
        <v>50</v>
      </c>
      <c r="E127" s="3">
        <v>50</v>
      </c>
      <c r="F127" s="8">
        <f>E127/D127*100</f>
        <v>100</v>
      </c>
      <c r="G127" s="15"/>
    </row>
    <row r="128" spans="1:7" x14ac:dyDescent="0.3">
      <c r="A128" s="57">
        <v>33</v>
      </c>
      <c r="B128" s="58" t="s">
        <v>95</v>
      </c>
      <c r="C128" s="58"/>
      <c r="D128" s="58"/>
      <c r="E128" s="58"/>
      <c r="F128" s="58"/>
      <c r="G128" s="15"/>
    </row>
    <row r="129" spans="1:7" s="17" customFormat="1" ht="37.5" x14ac:dyDescent="0.3">
      <c r="A129" s="57"/>
      <c r="B129" s="11" t="s">
        <v>76</v>
      </c>
      <c r="C129" s="44" t="s">
        <v>8</v>
      </c>
      <c r="D129" s="3">
        <v>37</v>
      </c>
      <c r="E129" s="3">
        <v>37</v>
      </c>
      <c r="F129" s="8">
        <f>E129/D129*100</f>
        <v>100</v>
      </c>
      <c r="G129" s="15"/>
    </row>
    <row r="130" spans="1:7" s="17" customFormat="1" ht="37.5" x14ac:dyDescent="0.3">
      <c r="A130" s="57"/>
      <c r="B130" s="11" t="s">
        <v>94</v>
      </c>
      <c r="C130" s="44" t="s">
        <v>8</v>
      </c>
      <c r="D130" s="10">
        <v>37</v>
      </c>
      <c r="E130" s="3">
        <v>37</v>
      </c>
      <c r="F130" s="8">
        <f>E130/D130*100</f>
        <v>100</v>
      </c>
      <c r="G130" s="15"/>
    </row>
    <row r="131" spans="1:7" s="17" customFormat="1" ht="56.25" x14ac:dyDescent="0.3">
      <c r="A131" s="57"/>
      <c r="B131" s="11" t="s">
        <v>78</v>
      </c>
      <c r="C131" s="44" t="s">
        <v>8</v>
      </c>
      <c r="D131" s="9">
        <v>61</v>
      </c>
      <c r="E131" s="9">
        <v>58</v>
      </c>
      <c r="F131" s="8">
        <f>E131/D131*100</f>
        <v>95.081967213114751</v>
      </c>
      <c r="G131" s="15"/>
    </row>
    <row r="132" spans="1:7" x14ac:dyDescent="0.3">
      <c r="A132" s="57">
        <v>34</v>
      </c>
      <c r="B132" s="58" t="s">
        <v>197</v>
      </c>
      <c r="C132" s="58"/>
      <c r="D132" s="58"/>
      <c r="E132" s="58"/>
      <c r="F132" s="58"/>
      <c r="G132" s="15"/>
    </row>
    <row r="133" spans="1:7" s="17" customFormat="1" x14ac:dyDescent="0.3">
      <c r="A133" s="57"/>
      <c r="B133" s="11" t="s">
        <v>45</v>
      </c>
      <c r="C133" s="44" t="s">
        <v>8</v>
      </c>
      <c r="D133" s="3">
        <v>10</v>
      </c>
      <c r="E133" s="3">
        <v>10</v>
      </c>
      <c r="F133" s="8">
        <f t="shared" ref="F133:F140" si="19">E133/D133*100</f>
        <v>100</v>
      </c>
      <c r="G133" s="15"/>
    </row>
    <row r="134" spans="1:7" s="17" customFormat="1" x14ac:dyDescent="0.3">
      <c r="A134" s="57"/>
      <c r="B134" s="11" t="s">
        <v>48</v>
      </c>
      <c r="C134" s="44" t="s">
        <v>8</v>
      </c>
      <c r="D134" s="3">
        <v>15</v>
      </c>
      <c r="E134" s="3">
        <v>15</v>
      </c>
      <c r="F134" s="8">
        <f t="shared" si="19"/>
        <v>100</v>
      </c>
      <c r="G134" s="15"/>
    </row>
    <row r="135" spans="1:7" s="17" customFormat="1" x14ac:dyDescent="0.3">
      <c r="A135" s="57"/>
      <c r="B135" s="11" t="s">
        <v>46</v>
      </c>
      <c r="C135" s="44" t="s">
        <v>8</v>
      </c>
      <c r="D135" s="3">
        <v>35</v>
      </c>
      <c r="E135" s="3">
        <v>36</v>
      </c>
      <c r="F135" s="8">
        <f t="shared" si="19"/>
        <v>102.85714285714285</v>
      </c>
      <c r="G135" s="15"/>
    </row>
    <row r="136" spans="1:7" s="17" customFormat="1" x14ac:dyDescent="0.3">
      <c r="A136" s="57"/>
      <c r="B136" s="11" t="s">
        <v>47</v>
      </c>
      <c r="C136" s="44" t="s">
        <v>8</v>
      </c>
      <c r="D136" s="3">
        <v>10</v>
      </c>
      <c r="E136" s="3">
        <v>10</v>
      </c>
      <c r="F136" s="8">
        <f t="shared" si="19"/>
        <v>100</v>
      </c>
      <c r="G136" s="15"/>
    </row>
    <row r="137" spans="1:7" s="17" customFormat="1" ht="37.5" x14ac:dyDescent="0.3">
      <c r="A137" s="57"/>
      <c r="B137" s="11" t="s">
        <v>94</v>
      </c>
      <c r="C137" s="44" t="s">
        <v>8</v>
      </c>
      <c r="D137" s="3">
        <v>70</v>
      </c>
      <c r="E137" s="3">
        <v>71</v>
      </c>
      <c r="F137" s="8">
        <f t="shared" si="19"/>
        <v>101.42857142857142</v>
      </c>
      <c r="G137" s="15"/>
    </row>
    <row r="138" spans="1:7" s="17" customFormat="1" ht="56.25" x14ac:dyDescent="0.3">
      <c r="A138" s="57"/>
      <c r="B138" s="11" t="s">
        <v>80</v>
      </c>
      <c r="C138" s="44" t="s">
        <v>8</v>
      </c>
      <c r="D138" s="3">
        <v>90</v>
      </c>
      <c r="E138" s="3">
        <v>90</v>
      </c>
      <c r="F138" s="8">
        <f t="shared" si="19"/>
        <v>100</v>
      </c>
      <c r="G138" s="15"/>
    </row>
    <row r="139" spans="1:7" s="17" customFormat="1" ht="37.5" x14ac:dyDescent="0.3">
      <c r="A139" s="57"/>
      <c r="B139" s="11" t="s">
        <v>79</v>
      </c>
      <c r="C139" s="44" t="s">
        <v>8</v>
      </c>
      <c r="D139" s="3">
        <v>9</v>
      </c>
      <c r="E139" s="3">
        <v>9</v>
      </c>
      <c r="F139" s="8">
        <f t="shared" si="19"/>
        <v>100</v>
      </c>
      <c r="G139" s="15"/>
    </row>
    <row r="140" spans="1:7" s="17" customFormat="1" ht="56.25" x14ac:dyDescent="0.3">
      <c r="A140" s="57"/>
      <c r="B140" s="11" t="s">
        <v>81</v>
      </c>
      <c r="C140" s="44" t="s">
        <v>8</v>
      </c>
      <c r="D140" s="3">
        <v>60</v>
      </c>
      <c r="E140" s="3">
        <v>60</v>
      </c>
      <c r="F140" s="8">
        <f t="shared" si="19"/>
        <v>100</v>
      </c>
      <c r="G140" s="15"/>
    </row>
    <row r="141" spans="1:7" s="17" customFormat="1" x14ac:dyDescent="0.3">
      <c r="A141" s="57">
        <v>35</v>
      </c>
      <c r="B141" s="61" t="s">
        <v>198</v>
      </c>
      <c r="C141" s="61"/>
      <c r="D141" s="61"/>
      <c r="E141" s="61"/>
      <c r="F141" s="61"/>
      <c r="G141" s="15"/>
    </row>
    <row r="142" spans="1:7" s="17" customFormat="1" x14ac:dyDescent="0.3">
      <c r="A142" s="57"/>
      <c r="B142" s="11" t="s">
        <v>48</v>
      </c>
      <c r="C142" s="44" t="s">
        <v>8</v>
      </c>
      <c r="D142" s="3">
        <v>11</v>
      </c>
      <c r="E142" s="3">
        <v>11</v>
      </c>
      <c r="F142" s="8">
        <f t="shared" ref="F142:F147" si="20">E142/D142*100</f>
        <v>100</v>
      </c>
      <c r="G142" s="15"/>
    </row>
    <row r="143" spans="1:7" s="17" customFormat="1" x14ac:dyDescent="0.3">
      <c r="A143" s="57"/>
      <c r="B143" s="11" t="s">
        <v>46</v>
      </c>
      <c r="C143" s="44" t="s">
        <v>8</v>
      </c>
      <c r="D143" s="3">
        <v>33</v>
      </c>
      <c r="E143" s="3">
        <v>32</v>
      </c>
      <c r="F143" s="8">
        <f t="shared" si="20"/>
        <v>96.969696969696969</v>
      </c>
      <c r="G143" s="15"/>
    </row>
    <row r="144" spans="1:7" s="17" customFormat="1" ht="37.5" x14ac:dyDescent="0.3">
      <c r="A144" s="57"/>
      <c r="B144" s="11" t="s">
        <v>84</v>
      </c>
      <c r="C144" s="44" t="s">
        <v>8</v>
      </c>
      <c r="D144" s="3">
        <v>50</v>
      </c>
      <c r="E144" s="3">
        <v>49</v>
      </c>
      <c r="F144" s="8">
        <f t="shared" si="20"/>
        <v>98</v>
      </c>
      <c r="G144" s="15"/>
    </row>
    <row r="145" spans="1:7" s="17" customFormat="1" ht="56.25" x14ac:dyDescent="0.3">
      <c r="A145" s="57"/>
      <c r="B145" s="11" t="s">
        <v>80</v>
      </c>
      <c r="C145" s="44" t="s">
        <v>8</v>
      </c>
      <c r="D145" s="3">
        <v>70</v>
      </c>
      <c r="E145" s="3">
        <v>70</v>
      </c>
      <c r="F145" s="8">
        <f t="shared" si="20"/>
        <v>100</v>
      </c>
      <c r="G145" s="15"/>
    </row>
    <row r="146" spans="1:7" s="17" customFormat="1" ht="37.5" x14ac:dyDescent="0.3">
      <c r="A146" s="57"/>
      <c r="B146" s="11" t="s">
        <v>96</v>
      </c>
      <c r="C146" s="44" t="s">
        <v>8</v>
      </c>
      <c r="D146" s="3">
        <v>30</v>
      </c>
      <c r="E146" s="3">
        <v>33</v>
      </c>
      <c r="F146" s="8">
        <f t="shared" si="20"/>
        <v>110.00000000000001</v>
      </c>
      <c r="G146" s="15"/>
    </row>
    <row r="147" spans="1:7" s="17" customFormat="1" ht="56.25" x14ac:dyDescent="0.3">
      <c r="A147" s="57"/>
      <c r="B147" s="11" t="s">
        <v>75</v>
      </c>
      <c r="C147" s="44" t="s">
        <v>8</v>
      </c>
      <c r="D147" s="3">
        <v>21</v>
      </c>
      <c r="E147" s="3">
        <v>21</v>
      </c>
      <c r="F147" s="8">
        <f t="shared" si="20"/>
        <v>100</v>
      </c>
      <c r="G147" s="15"/>
    </row>
    <row r="148" spans="1:7" x14ac:dyDescent="0.3">
      <c r="A148" s="57">
        <v>36</v>
      </c>
      <c r="B148" s="58" t="s">
        <v>100</v>
      </c>
      <c r="C148" s="58"/>
      <c r="D148" s="58"/>
      <c r="E148" s="58"/>
      <c r="F148" s="58"/>
      <c r="G148" s="15"/>
    </row>
    <row r="149" spans="1:7" s="17" customFormat="1" x14ac:dyDescent="0.3">
      <c r="A149" s="57"/>
      <c r="B149" s="11" t="s">
        <v>48</v>
      </c>
      <c r="C149" s="44" t="s">
        <v>8</v>
      </c>
      <c r="D149" s="3">
        <v>69</v>
      </c>
      <c r="E149" s="3">
        <v>66</v>
      </c>
      <c r="F149" s="8">
        <f>E149/D149*100</f>
        <v>95.652173913043484</v>
      </c>
      <c r="G149" s="15"/>
    </row>
    <row r="150" spans="1:7" s="17" customFormat="1" x14ac:dyDescent="0.3">
      <c r="A150" s="57"/>
      <c r="B150" s="11" t="s">
        <v>46</v>
      </c>
      <c r="C150" s="44" t="s">
        <v>8</v>
      </c>
      <c r="D150" s="3">
        <v>71</v>
      </c>
      <c r="E150" s="3">
        <v>71</v>
      </c>
      <c r="F150" s="8">
        <f>E150/D150*100</f>
        <v>100</v>
      </c>
      <c r="G150" s="15"/>
    </row>
    <row r="151" spans="1:7" s="17" customFormat="1" x14ac:dyDescent="0.3">
      <c r="A151" s="57"/>
      <c r="B151" s="11" t="s">
        <v>82</v>
      </c>
      <c r="C151" s="44" t="s">
        <v>8</v>
      </c>
      <c r="D151" s="3">
        <v>139</v>
      </c>
      <c r="E151" s="3">
        <v>136</v>
      </c>
      <c r="F151" s="8">
        <f>E151/D151*100</f>
        <v>97.841726618705039</v>
      </c>
      <c r="G151" s="15"/>
    </row>
    <row r="152" spans="1:7" s="17" customFormat="1" ht="37.5" x14ac:dyDescent="0.3">
      <c r="A152" s="57"/>
      <c r="B152" s="11" t="s">
        <v>108</v>
      </c>
      <c r="C152" s="44" t="s">
        <v>8</v>
      </c>
      <c r="D152" s="3">
        <v>9</v>
      </c>
      <c r="E152" s="3">
        <v>9</v>
      </c>
      <c r="F152" s="8">
        <f>E152/D152*100</f>
        <v>100</v>
      </c>
      <c r="G152" s="15"/>
    </row>
    <row r="153" spans="1:7" x14ac:dyDescent="0.3">
      <c r="A153" s="57">
        <v>37</v>
      </c>
      <c r="B153" s="58" t="s">
        <v>101</v>
      </c>
      <c r="C153" s="58"/>
      <c r="D153" s="58"/>
      <c r="E153" s="58"/>
      <c r="F153" s="58"/>
      <c r="G153" s="15"/>
    </row>
    <row r="154" spans="1:7" s="17" customFormat="1" x14ac:dyDescent="0.3">
      <c r="A154" s="57"/>
      <c r="B154" s="11" t="s">
        <v>48</v>
      </c>
      <c r="C154" s="44" t="s">
        <v>8</v>
      </c>
      <c r="D154" s="3">
        <v>111</v>
      </c>
      <c r="E154" s="3">
        <v>112</v>
      </c>
      <c r="F154" s="8">
        <f t="shared" ref="F154:F159" si="21">E154/D154*100</f>
        <v>100.90090090090089</v>
      </c>
      <c r="G154" s="15"/>
    </row>
    <row r="155" spans="1:7" s="17" customFormat="1" x14ac:dyDescent="0.3">
      <c r="A155" s="57"/>
      <c r="B155" s="11" t="s">
        <v>46</v>
      </c>
      <c r="C155" s="44" t="s">
        <v>8</v>
      </c>
      <c r="D155" s="3">
        <v>171</v>
      </c>
      <c r="E155" s="3">
        <v>173</v>
      </c>
      <c r="F155" s="8">
        <f t="shared" si="21"/>
        <v>101.16959064327486</v>
      </c>
      <c r="G155" s="15"/>
    </row>
    <row r="156" spans="1:7" s="17" customFormat="1" x14ac:dyDescent="0.3">
      <c r="A156" s="57"/>
      <c r="B156" s="11" t="s">
        <v>47</v>
      </c>
      <c r="C156" s="44" t="s">
        <v>8</v>
      </c>
      <c r="D156" s="3">
        <v>45</v>
      </c>
      <c r="E156" s="3">
        <v>45</v>
      </c>
      <c r="F156" s="8">
        <f t="shared" si="21"/>
        <v>100</v>
      </c>
      <c r="G156" s="15"/>
    </row>
    <row r="157" spans="1:7" s="17" customFormat="1" x14ac:dyDescent="0.3">
      <c r="A157" s="57"/>
      <c r="B157" s="11" t="s">
        <v>82</v>
      </c>
      <c r="C157" s="44" t="s">
        <v>8</v>
      </c>
      <c r="D157" s="3">
        <v>52</v>
      </c>
      <c r="E157" s="3">
        <v>53</v>
      </c>
      <c r="F157" s="8">
        <f t="shared" si="21"/>
        <v>101.92307692307692</v>
      </c>
      <c r="G157" s="15"/>
    </row>
    <row r="158" spans="1:7" s="17" customFormat="1" ht="37.5" x14ac:dyDescent="0.3">
      <c r="A158" s="57"/>
      <c r="B158" s="11" t="s">
        <v>79</v>
      </c>
      <c r="C158" s="44" t="s">
        <v>8</v>
      </c>
      <c r="D158" s="3">
        <v>15</v>
      </c>
      <c r="E158" s="3">
        <v>15</v>
      </c>
      <c r="F158" s="8">
        <f t="shared" si="21"/>
        <v>100</v>
      </c>
      <c r="G158" s="15"/>
    </row>
    <row r="159" spans="1:7" s="17" customFormat="1" ht="56.25" x14ac:dyDescent="0.3">
      <c r="A159" s="57"/>
      <c r="B159" s="11" t="s">
        <v>75</v>
      </c>
      <c r="C159" s="44" t="s">
        <v>8</v>
      </c>
      <c r="D159" s="3">
        <v>20</v>
      </c>
      <c r="E159" s="3">
        <v>20</v>
      </c>
      <c r="F159" s="8">
        <f t="shared" si="21"/>
        <v>100</v>
      </c>
      <c r="G159" s="15"/>
    </row>
    <row r="160" spans="1:7" x14ac:dyDescent="0.3">
      <c r="A160" s="57">
        <v>38</v>
      </c>
      <c r="B160" s="58" t="s">
        <v>102</v>
      </c>
      <c r="C160" s="58"/>
      <c r="D160" s="58"/>
      <c r="E160" s="58"/>
      <c r="F160" s="58"/>
      <c r="G160" s="15"/>
    </row>
    <row r="161" spans="1:7" s="17" customFormat="1" x14ac:dyDescent="0.3">
      <c r="A161" s="57"/>
      <c r="B161" s="11" t="s">
        <v>48</v>
      </c>
      <c r="C161" s="44" t="s">
        <v>8</v>
      </c>
      <c r="D161" s="3">
        <v>88</v>
      </c>
      <c r="E161" s="3">
        <v>80</v>
      </c>
      <c r="F161" s="8">
        <f>E161/D161*100</f>
        <v>90.909090909090907</v>
      </c>
      <c r="G161" s="15"/>
    </row>
    <row r="162" spans="1:7" s="17" customFormat="1" x14ac:dyDescent="0.3">
      <c r="A162" s="57"/>
      <c r="B162" s="11" t="s">
        <v>46</v>
      </c>
      <c r="C162" s="44" t="s">
        <v>8</v>
      </c>
      <c r="D162" s="3">
        <v>95</v>
      </c>
      <c r="E162" s="3">
        <v>90</v>
      </c>
      <c r="F162" s="8">
        <f>E162/D162*100</f>
        <v>94.73684210526315</v>
      </c>
      <c r="G162" s="15"/>
    </row>
    <row r="163" spans="1:7" s="17" customFormat="1" x14ac:dyDescent="0.3">
      <c r="A163" s="57"/>
      <c r="B163" s="11" t="s">
        <v>47</v>
      </c>
      <c r="C163" s="44" t="s">
        <v>8</v>
      </c>
      <c r="D163" s="3">
        <v>15</v>
      </c>
      <c r="E163" s="3">
        <v>16</v>
      </c>
      <c r="F163" s="8">
        <f>E163/D163*100</f>
        <v>106.66666666666667</v>
      </c>
      <c r="G163" s="15"/>
    </row>
    <row r="164" spans="1:7" s="17" customFormat="1" x14ac:dyDescent="0.3">
      <c r="A164" s="57"/>
      <c r="B164" s="11" t="s">
        <v>82</v>
      </c>
      <c r="C164" s="44" t="s">
        <v>8</v>
      </c>
      <c r="D164" s="3">
        <v>95</v>
      </c>
      <c r="E164" s="3">
        <v>90</v>
      </c>
      <c r="F164" s="8">
        <f>E164/D164*100</f>
        <v>94.73684210526315</v>
      </c>
      <c r="G164" s="15"/>
    </row>
    <row r="165" spans="1:7" s="17" customFormat="1" ht="37.5" x14ac:dyDescent="0.3">
      <c r="A165" s="57"/>
      <c r="B165" s="11" t="s">
        <v>79</v>
      </c>
      <c r="C165" s="3" t="s">
        <v>8</v>
      </c>
      <c r="D165" s="3">
        <v>3</v>
      </c>
      <c r="E165" s="3">
        <v>2</v>
      </c>
      <c r="F165" s="8">
        <f>E165/D165*100</f>
        <v>66.666666666666657</v>
      </c>
      <c r="G165" s="15"/>
    </row>
    <row r="166" spans="1:7" x14ac:dyDescent="0.3">
      <c r="A166" s="57">
        <v>39</v>
      </c>
      <c r="B166" s="58" t="s">
        <v>103</v>
      </c>
      <c r="C166" s="58"/>
      <c r="D166" s="58"/>
      <c r="E166" s="58"/>
      <c r="F166" s="58"/>
      <c r="G166" s="15"/>
    </row>
    <row r="167" spans="1:7" s="17" customFormat="1" x14ac:dyDescent="0.3">
      <c r="A167" s="57"/>
      <c r="B167" s="11" t="s">
        <v>48</v>
      </c>
      <c r="C167" s="44" t="s">
        <v>8</v>
      </c>
      <c r="D167" s="3">
        <v>85</v>
      </c>
      <c r="E167" s="3">
        <v>82</v>
      </c>
      <c r="F167" s="8">
        <f>E167/D167*100</f>
        <v>96.470588235294116</v>
      </c>
      <c r="G167" s="15"/>
    </row>
    <row r="168" spans="1:7" s="17" customFormat="1" x14ac:dyDescent="0.3">
      <c r="A168" s="57"/>
      <c r="B168" s="11" t="s">
        <v>46</v>
      </c>
      <c r="C168" s="44" t="s">
        <v>8</v>
      </c>
      <c r="D168" s="3">
        <v>101</v>
      </c>
      <c r="E168" s="3">
        <v>104</v>
      </c>
      <c r="F168" s="8">
        <f>E168/D168*100</f>
        <v>102.97029702970298</v>
      </c>
      <c r="G168" s="15"/>
    </row>
    <row r="169" spans="1:7" s="17" customFormat="1" x14ac:dyDescent="0.3">
      <c r="A169" s="57"/>
      <c r="B169" s="11" t="s">
        <v>82</v>
      </c>
      <c r="C169" s="44" t="s">
        <v>8</v>
      </c>
      <c r="D169" s="3">
        <v>81</v>
      </c>
      <c r="E169" s="3">
        <v>81</v>
      </c>
      <c r="F169" s="8">
        <f>E169/D169*100</f>
        <v>100</v>
      </c>
      <c r="G169" s="15"/>
    </row>
    <row r="170" spans="1:7" x14ac:dyDescent="0.3">
      <c r="A170" s="57">
        <v>40</v>
      </c>
      <c r="B170" s="58" t="s">
        <v>104</v>
      </c>
      <c r="C170" s="58"/>
      <c r="D170" s="58"/>
      <c r="E170" s="58"/>
      <c r="F170" s="58"/>
      <c r="G170" s="15"/>
    </row>
    <row r="171" spans="1:7" s="17" customFormat="1" ht="37.5" x14ac:dyDescent="0.3">
      <c r="A171" s="57"/>
      <c r="B171" s="11" t="s">
        <v>109</v>
      </c>
      <c r="C171" s="44" t="s">
        <v>8</v>
      </c>
      <c r="D171" s="3">
        <v>128</v>
      </c>
      <c r="E171" s="3">
        <v>128</v>
      </c>
      <c r="F171" s="8">
        <f>E171/D171*100</f>
        <v>100</v>
      </c>
      <c r="G171" s="15"/>
    </row>
    <row r="172" spans="1:7" s="17" customFormat="1" x14ac:dyDescent="0.3">
      <c r="A172" s="57"/>
      <c r="B172" s="11" t="s">
        <v>133</v>
      </c>
      <c r="C172" s="44" t="s">
        <v>8</v>
      </c>
      <c r="D172" s="3">
        <v>100</v>
      </c>
      <c r="E172" s="3">
        <v>100</v>
      </c>
      <c r="F172" s="8">
        <f>E172/D172*100</f>
        <v>100</v>
      </c>
      <c r="G172" s="15"/>
    </row>
    <row r="173" spans="1:7" x14ac:dyDescent="0.3">
      <c r="A173" s="57">
        <v>41</v>
      </c>
      <c r="B173" s="58" t="s">
        <v>159</v>
      </c>
      <c r="C173" s="58"/>
      <c r="D173" s="58"/>
      <c r="E173" s="58"/>
      <c r="F173" s="58"/>
      <c r="G173" s="15"/>
    </row>
    <row r="174" spans="1:7" s="17" customFormat="1" ht="37.5" x14ac:dyDescent="0.3">
      <c r="A174" s="57"/>
      <c r="B174" s="11" t="s">
        <v>109</v>
      </c>
      <c r="C174" s="44" t="s">
        <v>8</v>
      </c>
      <c r="D174" s="3">
        <v>18</v>
      </c>
      <c r="E174" s="3">
        <v>18</v>
      </c>
      <c r="F174" s="8">
        <f>E174/D174*100</f>
        <v>100</v>
      </c>
      <c r="G174" s="15"/>
    </row>
    <row r="175" spans="1:7" ht="37.5" x14ac:dyDescent="0.3">
      <c r="A175" s="57"/>
      <c r="B175" s="11" t="s">
        <v>165</v>
      </c>
      <c r="C175" s="44" t="s">
        <v>8</v>
      </c>
      <c r="D175" s="3">
        <v>30</v>
      </c>
      <c r="E175" s="3">
        <v>30</v>
      </c>
      <c r="F175" s="8">
        <f t="shared" ref="F175" si="22">E175/D175*100</f>
        <v>100</v>
      </c>
      <c r="G175" s="15"/>
    </row>
    <row r="176" spans="1:7" s="17" customFormat="1" ht="37.5" x14ac:dyDescent="0.3">
      <c r="A176" s="57"/>
      <c r="B176" s="11" t="s">
        <v>77</v>
      </c>
      <c r="C176" s="44" t="s">
        <v>8</v>
      </c>
      <c r="D176" s="3">
        <v>58</v>
      </c>
      <c r="E176" s="3">
        <v>58</v>
      </c>
      <c r="F176" s="8">
        <f t="shared" ref="F176:F184" si="23">E176/D176*100</f>
        <v>100</v>
      </c>
      <c r="G176" s="15"/>
    </row>
    <row r="177" spans="1:7" s="17" customFormat="1" ht="37.5" x14ac:dyDescent="0.3">
      <c r="A177" s="57"/>
      <c r="B177" s="11" t="s">
        <v>134</v>
      </c>
      <c r="C177" s="44" t="s">
        <v>8</v>
      </c>
      <c r="D177" s="3">
        <v>10</v>
      </c>
      <c r="E177" s="3">
        <v>10</v>
      </c>
      <c r="F177" s="8">
        <f t="shared" si="23"/>
        <v>100</v>
      </c>
      <c r="G177" s="15"/>
    </row>
    <row r="178" spans="1:7" s="17" customFormat="1" x14ac:dyDescent="0.3">
      <c r="A178" s="57"/>
      <c r="B178" s="11" t="s">
        <v>82</v>
      </c>
      <c r="C178" s="44" t="s">
        <v>8</v>
      </c>
      <c r="D178" s="3">
        <v>108</v>
      </c>
      <c r="E178" s="3">
        <v>108</v>
      </c>
      <c r="F178" s="8">
        <f t="shared" si="23"/>
        <v>100</v>
      </c>
      <c r="G178" s="15"/>
    </row>
    <row r="179" spans="1:7" s="17" customFormat="1" x14ac:dyDescent="0.3">
      <c r="A179" s="57">
        <v>42</v>
      </c>
      <c r="B179" s="61" t="s">
        <v>135</v>
      </c>
      <c r="C179" s="61"/>
      <c r="D179" s="61"/>
      <c r="E179" s="61"/>
      <c r="F179" s="61"/>
      <c r="G179" s="15"/>
    </row>
    <row r="180" spans="1:7" ht="37.5" x14ac:dyDescent="0.3">
      <c r="A180" s="57"/>
      <c r="B180" s="11" t="s">
        <v>165</v>
      </c>
      <c r="C180" s="44" t="s">
        <v>8</v>
      </c>
      <c r="D180" s="3">
        <v>97</v>
      </c>
      <c r="E180" s="3">
        <v>100</v>
      </c>
      <c r="F180" s="8">
        <f t="shared" ref="F180" si="24">E180/D180*100</f>
        <v>103.09278350515463</v>
      </c>
      <c r="G180" s="15"/>
    </row>
    <row r="181" spans="1:7" s="17" customFormat="1" ht="37.5" x14ac:dyDescent="0.3">
      <c r="A181" s="57"/>
      <c r="B181" s="11" t="s">
        <v>77</v>
      </c>
      <c r="C181" s="44" t="s">
        <v>8</v>
      </c>
      <c r="D181" s="3">
        <v>131</v>
      </c>
      <c r="E181" s="3">
        <v>131</v>
      </c>
      <c r="F181" s="8">
        <f t="shared" ref="F181:F183" si="25">E181/D181*100</f>
        <v>100</v>
      </c>
      <c r="G181" s="15"/>
    </row>
    <row r="182" spans="1:7" s="17" customFormat="1" ht="37.5" x14ac:dyDescent="0.3">
      <c r="A182" s="57"/>
      <c r="B182" s="11" t="s">
        <v>134</v>
      </c>
      <c r="C182" s="44" t="s">
        <v>8</v>
      </c>
      <c r="D182" s="3">
        <v>27</v>
      </c>
      <c r="E182" s="3">
        <v>27</v>
      </c>
      <c r="F182" s="8">
        <f t="shared" si="25"/>
        <v>100</v>
      </c>
      <c r="G182" s="15"/>
    </row>
    <row r="183" spans="1:7" s="17" customFormat="1" x14ac:dyDescent="0.3">
      <c r="A183" s="57"/>
      <c r="B183" s="11" t="s">
        <v>82</v>
      </c>
      <c r="C183" s="44" t="s">
        <v>8</v>
      </c>
      <c r="D183" s="3">
        <v>192</v>
      </c>
      <c r="E183" s="3">
        <v>194</v>
      </c>
      <c r="F183" s="8">
        <f t="shared" si="25"/>
        <v>101.04166666666667</v>
      </c>
      <c r="G183" s="15"/>
    </row>
    <row r="184" spans="1:7" s="17" customFormat="1" ht="37.5" x14ac:dyDescent="0.3">
      <c r="A184" s="57"/>
      <c r="B184" s="11" t="s">
        <v>79</v>
      </c>
      <c r="C184" s="44" t="s">
        <v>8</v>
      </c>
      <c r="D184" s="3">
        <v>20</v>
      </c>
      <c r="E184" s="3">
        <v>20</v>
      </c>
      <c r="F184" s="8">
        <f t="shared" si="23"/>
        <v>100</v>
      </c>
      <c r="G184" s="15"/>
    </row>
    <row r="185" spans="1:7" x14ac:dyDescent="0.3">
      <c r="A185" s="57">
        <v>43</v>
      </c>
      <c r="B185" s="58" t="s">
        <v>136</v>
      </c>
      <c r="C185" s="58"/>
      <c r="D185" s="58"/>
      <c r="E185" s="58"/>
      <c r="F185" s="58"/>
      <c r="G185" s="15"/>
    </row>
    <row r="186" spans="1:7" s="17" customFormat="1" ht="37.5" x14ac:dyDescent="0.3">
      <c r="A186" s="57"/>
      <c r="B186" s="11" t="s">
        <v>109</v>
      </c>
      <c r="C186" s="44" t="s">
        <v>8</v>
      </c>
      <c r="D186" s="3">
        <v>200</v>
      </c>
      <c r="E186" s="3">
        <v>200</v>
      </c>
      <c r="F186" s="8">
        <f>E186/D186*100</f>
        <v>100</v>
      </c>
      <c r="G186" s="15"/>
    </row>
    <row r="187" spans="1:7" s="17" customFormat="1" x14ac:dyDescent="0.3">
      <c r="A187" s="57"/>
      <c r="B187" s="11" t="s">
        <v>82</v>
      </c>
      <c r="C187" s="44" t="s">
        <v>8</v>
      </c>
      <c r="D187" s="3">
        <v>68</v>
      </c>
      <c r="E187" s="3">
        <v>66</v>
      </c>
      <c r="F187" s="8">
        <f t="shared" ref="F187" si="26">E187/D187*100</f>
        <v>97.058823529411768</v>
      </c>
      <c r="G187" s="15"/>
    </row>
    <row r="188" spans="1:7" x14ac:dyDescent="0.3">
      <c r="A188" s="57">
        <v>44</v>
      </c>
      <c r="B188" s="58" t="s">
        <v>137</v>
      </c>
      <c r="C188" s="58"/>
      <c r="D188" s="58"/>
      <c r="E188" s="58"/>
      <c r="F188" s="58"/>
      <c r="G188" s="15"/>
    </row>
    <row r="189" spans="1:7" s="17" customFormat="1" ht="37.5" x14ac:dyDescent="0.3">
      <c r="A189" s="57"/>
      <c r="B189" s="11" t="s">
        <v>158</v>
      </c>
      <c r="C189" s="44" t="s">
        <v>8</v>
      </c>
      <c r="D189" s="3">
        <v>102</v>
      </c>
      <c r="E189" s="3">
        <v>103</v>
      </c>
      <c r="F189" s="8">
        <f>E189/D189*100</f>
        <v>100.98039215686273</v>
      </c>
      <c r="G189" s="15"/>
    </row>
    <row r="190" spans="1:7" s="17" customFormat="1" ht="37.5" x14ac:dyDescent="0.3">
      <c r="A190" s="57"/>
      <c r="B190" s="11" t="s">
        <v>77</v>
      </c>
      <c r="C190" s="44" t="s">
        <v>8</v>
      </c>
      <c r="D190" s="3">
        <v>155</v>
      </c>
      <c r="E190" s="3">
        <v>150</v>
      </c>
      <c r="F190" s="8">
        <f>E190/D190*100</f>
        <v>96.774193548387103</v>
      </c>
      <c r="G190" s="15"/>
    </row>
    <row r="191" spans="1:7" s="17" customFormat="1" x14ac:dyDescent="0.3">
      <c r="A191" s="57"/>
      <c r="B191" s="11" t="s">
        <v>133</v>
      </c>
      <c r="C191" s="44" t="s">
        <v>8</v>
      </c>
      <c r="D191" s="3">
        <v>121</v>
      </c>
      <c r="E191" s="3">
        <v>124</v>
      </c>
      <c r="F191" s="8">
        <f>E191/D191*100</f>
        <v>102.4793388429752</v>
      </c>
      <c r="G191" s="15"/>
    </row>
    <row r="192" spans="1:7" x14ac:dyDescent="0.3">
      <c r="A192" s="57">
        <v>45</v>
      </c>
      <c r="B192" s="58" t="s">
        <v>140</v>
      </c>
      <c r="C192" s="58"/>
      <c r="D192" s="58"/>
      <c r="E192" s="58"/>
      <c r="F192" s="58"/>
      <c r="G192" s="15"/>
    </row>
    <row r="193" spans="1:7" s="17" customFormat="1" x14ac:dyDescent="0.3">
      <c r="A193" s="57"/>
      <c r="B193" s="11" t="s">
        <v>97</v>
      </c>
      <c r="C193" s="44" t="s">
        <v>8</v>
      </c>
      <c r="D193" s="3">
        <v>32</v>
      </c>
      <c r="E193" s="3">
        <v>34</v>
      </c>
      <c r="F193" s="8">
        <f>E193/D193*100</f>
        <v>106.25</v>
      </c>
      <c r="G193" s="15"/>
    </row>
    <row r="194" spans="1:7" s="17" customFormat="1" x14ac:dyDescent="0.3">
      <c r="A194" s="57"/>
      <c r="B194" s="11" t="s">
        <v>98</v>
      </c>
      <c r="C194" s="44" t="s">
        <v>8</v>
      </c>
      <c r="D194" s="3">
        <v>89</v>
      </c>
      <c r="E194" s="3">
        <v>95</v>
      </c>
      <c r="F194" s="8">
        <f>E194/D194*100</f>
        <v>106.74157303370787</v>
      </c>
      <c r="G194" s="15"/>
    </row>
    <row r="195" spans="1:7" s="17" customFormat="1" x14ac:dyDescent="0.3">
      <c r="A195" s="57"/>
      <c r="B195" s="11" t="s">
        <v>99</v>
      </c>
      <c r="C195" s="44" t="s">
        <v>8</v>
      </c>
      <c r="D195" s="3">
        <v>27</v>
      </c>
      <c r="E195" s="3">
        <v>29</v>
      </c>
      <c r="F195" s="8">
        <f>E195/D195*100</f>
        <v>107.40740740740742</v>
      </c>
      <c r="G195" s="15"/>
    </row>
    <row r="196" spans="1:7" x14ac:dyDescent="0.3">
      <c r="A196" s="57">
        <v>46</v>
      </c>
      <c r="B196" s="58" t="s">
        <v>67</v>
      </c>
      <c r="C196" s="58"/>
      <c r="D196" s="58"/>
      <c r="E196" s="58"/>
      <c r="F196" s="58"/>
      <c r="G196" s="15"/>
    </row>
    <row r="197" spans="1:7" ht="37.5" x14ac:dyDescent="0.3">
      <c r="A197" s="57"/>
      <c r="B197" s="11" t="s">
        <v>171</v>
      </c>
      <c r="C197" s="44" t="s">
        <v>107</v>
      </c>
      <c r="D197" s="3">
        <f>1152+5760+12166+23328</f>
        <v>42406</v>
      </c>
      <c r="E197" s="3">
        <f>1152+5760+12166+23328</f>
        <v>42406</v>
      </c>
      <c r="F197" s="8">
        <f>E197/D197*100</f>
        <v>100</v>
      </c>
      <c r="G197" s="15"/>
    </row>
    <row r="198" spans="1:7" ht="37.5" x14ac:dyDescent="0.3">
      <c r="A198" s="57"/>
      <c r="B198" s="11" t="s">
        <v>172</v>
      </c>
      <c r="C198" s="44" t="s">
        <v>107</v>
      </c>
      <c r="D198" s="3">
        <f>7200+28068+128668</f>
        <v>163936</v>
      </c>
      <c r="E198" s="3">
        <f>119088+27936+7200</f>
        <v>154224</v>
      </c>
      <c r="F198" s="8">
        <f>E198/D198*100</f>
        <v>94.075736872926015</v>
      </c>
      <c r="G198" s="15"/>
    </row>
    <row r="199" spans="1:7" ht="37.5" x14ac:dyDescent="0.3">
      <c r="A199" s="57"/>
      <c r="B199" s="11" t="s">
        <v>173</v>
      </c>
      <c r="C199" s="44" t="s">
        <v>107</v>
      </c>
      <c r="D199" s="3">
        <f>17280+17280</f>
        <v>34560</v>
      </c>
      <c r="E199" s="3">
        <f>17280+17280</f>
        <v>34560</v>
      </c>
      <c r="F199" s="8">
        <f>E199/D199*100</f>
        <v>100</v>
      </c>
      <c r="G199" s="15"/>
    </row>
    <row r="200" spans="1:7" ht="37.5" x14ac:dyDescent="0.3">
      <c r="A200" s="57"/>
      <c r="B200" s="11" t="s">
        <v>174</v>
      </c>
      <c r="C200" s="44" t="s">
        <v>107</v>
      </c>
      <c r="D200" s="3">
        <v>10080</v>
      </c>
      <c r="E200" s="3">
        <v>10080</v>
      </c>
      <c r="F200" s="8">
        <f t="shared" ref="F200:F201" si="27">E200/D200*100</f>
        <v>100</v>
      </c>
      <c r="G200" s="15"/>
    </row>
    <row r="201" spans="1:7" ht="37.5" x14ac:dyDescent="0.3">
      <c r="A201" s="57"/>
      <c r="B201" s="11" t="s">
        <v>175</v>
      </c>
      <c r="C201" s="44" t="s">
        <v>107</v>
      </c>
      <c r="D201" s="3">
        <v>10812</v>
      </c>
      <c r="E201" s="3">
        <v>10800</v>
      </c>
      <c r="F201" s="8">
        <f t="shared" si="27"/>
        <v>99.88901220865705</v>
      </c>
      <c r="G201" s="15"/>
    </row>
    <row r="202" spans="1:7" x14ac:dyDescent="0.3">
      <c r="A202" s="57">
        <v>47</v>
      </c>
      <c r="B202" s="58" t="s">
        <v>86</v>
      </c>
      <c r="C202" s="58"/>
      <c r="D202" s="58"/>
      <c r="E202" s="58"/>
      <c r="F202" s="58"/>
      <c r="G202" s="15"/>
    </row>
    <row r="203" spans="1:7" ht="37.5" x14ac:dyDescent="0.3">
      <c r="A203" s="57"/>
      <c r="B203" s="11" t="s">
        <v>171</v>
      </c>
      <c r="C203" s="44" t="s">
        <v>107</v>
      </c>
      <c r="D203" s="3">
        <f>34560+25920</f>
        <v>60480</v>
      </c>
      <c r="E203" s="3">
        <f>34560+25920</f>
        <v>60480</v>
      </c>
      <c r="F203" s="8">
        <f t="shared" ref="F203:F205" si="28">E203/D203*100</f>
        <v>100</v>
      </c>
      <c r="G203" s="15"/>
    </row>
    <row r="204" spans="1:7" ht="37.5" x14ac:dyDescent="0.3">
      <c r="A204" s="57"/>
      <c r="B204" s="11" t="s">
        <v>173</v>
      </c>
      <c r="C204" s="44" t="s">
        <v>107</v>
      </c>
      <c r="D204" s="3">
        <f>57600+28800</f>
        <v>86400</v>
      </c>
      <c r="E204" s="3">
        <f>57600+28800</f>
        <v>86400</v>
      </c>
      <c r="F204" s="8">
        <f t="shared" si="28"/>
        <v>100</v>
      </c>
      <c r="G204" s="15"/>
    </row>
    <row r="205" spans="1:7" ht="37.5" x14ac:dyDescent="0.3">
      <c r="A205" s="57"/>
      <c r="B205" s="11" t="s">
        <v>174</v>
      </c>
      <c r="C205" s="44" t="s">
        <v>107</v>
      </c>
      <c r="D205" s="3">
        <f>37440+57600</f>
        <v>95040</v>
      </c>
      <c r="E205" s="3">
        <f>37440+57600</f>
        <v>95040</v>
      </c>
      <c r="F205" s="8">
        <f t="shared" si="28"/>
        <v>100</v>
      </c>
      <c r="G205" s="15"/>
    </row>
    <row r="206" spans="1:7" ht="37.5" x14ac:dyDescent="0.3">
      <c r="A206" s="62"/>
      <c r="B206" s="11" t="s">
        <v>175</v>
      </c>
      <c r="C206" s="44" t="s">
        <v>107</v>
      </c>
      <c r="D206" s="3">
        <v>8640</v>
      </c>
      <c r="E206" s="3">
        <v>8640</v>
      </c>
      <c r="F206" s="8">
        <f>E206/D206*100</f>
        <v>100</v>
      </c>
      <c r="G206" s="15"/>
    </row>
    <row r="207" spans="1:7" x14ac:dyDescent="0.3">
      <c r="A207" s="57">
        <v>48</v>
      </c>
      <c r="B207" s="58" t="s">
        <v>176</v>
      </c>
      <c r="C207" s="58"/>
      <c r="D207" s="58"/>
      <c r="E207" s="58"/>
      <c r="F207" s="58"/>
      <c r="G207" s="15"/>
    </row>
    <row r="208" spans="1:7" ht="37.5" x14ac:dyDescent="0.3">
      <c r="A208" s="57"/>
      <c r="B208" s="11" t="s">
        <v>171</v>
      </c>
      <c r="C208" s="44" t="s">
        <v>107</v>
      </c>
      <c r="D208" s="3">
        <v>5328</v>
      </c>
      <c r="E208" s="3">
        <v>6320</v>
      </c>
      <c r="F208" s="8">
        <f t="shared" ref="F208:F209" si="29">E208/D208*100</f>
        <v>118.61861861861863</v>
      </c>
      <c r="G208" s="15"/>
    </row>
    <row r="209" spans="1:7" ht="37.5" x14ac:dyDescent="0.3">
      <c r="A209" s="57"/>
      <c r="B209" s="11" t="s">
        <v>173</v>
      </c>
      <c r="C209" s="44" t="s">
        <v>107</v>
      </c>
      <c r="D209" s="3">
        <f>20880+27216+2160+118368</f>
        <v>168624</v>
      </c>
      <c r="E209" s="3">
        <f>113194+2160+25000+18793</f>
        <v>159147</v>
      </c>
      <c r="F209" s="8">
        <f t="shared" si="29"/>
        <v>94.379803586678051</v>
      </c>
      <c r="G209" s="15"/>
    </row>
    <row r="210" spans="1:7" ht="37.5" x14ac:dyDescent="0.3">
      <c r="A210" s="62"/>
      <c r="B210" s="11" t="s">
        <v>175</v>
      </c>
      <c r="C210" s="44" t="s">
        <v>107</v>
      </c>
      <c r="D210" s="3">
        <f>3888</f>
        <v>3888</v>
      </c>
      <c r="E210" s="3">
        <f>3888</f>
        <v>3888</v>
      </c>
      <c r="F210" s="8">
        <f>E210/D210*100</f>
        <v>100</v>
      </c>
      <c r="G210" s="15"/>
    </row>
    <row r="211" spans="1:7" x14ac:dyDescent="0.3">
      <c r="A211" s="57">
        <v>49</v>
      </c>
      <c r="B211" s="58" t="s">
        <v>164</v>
      </c>
      <c r="C211" s="58"/>
      <c r="D211" s="58"/>
      <c r="E211" s="58"/>
      <c r="F211" s="58"/>
      <c r="G211" s="15"/>
    </row>
    <row r="212" spans="1:7" ht="37.5" x14ac:dyDescent="0.3">
      <c r="A212" s="57"/>
      <c r="B212" s="11" t="s">
        <v>175</v>
      </c>
      <c r="C212" s="44" t="s">
        <v>107</v>
      </c>
      <c r="D212" s="3">
        <f>77280+66720</f>
        <v>144000</v>
      </c>
      <c r="E212" s="3">
        <f>77280+66720</f>
        <v>144000</v>
      </c>
      <c r="F212" s="8">
        <f t="shared" ref="F212:F214" si="30">E212/D212*100</f>
        <v>100</v>
      </c>
      <c r="G212" s="15"/>
    </row>
    <row r="213" spans="1:7" ht="37.5" x14ac:dyDescent="0.3">
      <c r="A213" s="57"/>
      <c r="B213" s="11" t="s">
        <v>177</v>
      </c>
      <c r="C213" s="44" t="s">
        <v>107</v>
      </c>
      <c r="D213" s="3">
        <f>122400+3600</f>
        <v>126000</v>
      </c>
      <c r="E213" s="3">
        <f>122400+3600</f>
        <v>126000</v>
      </c>
      <c r="F213" s="8">
        <f t="shared" si="30"/>
        <v>100</v>
      </c>
      <c r="G213" s="15"/>
    </row>
    <row r="214" spans="1:7" ht="37.5" x14ac:dyDescent="0.3">
      <c r="A214" s="57"/>
      <c r="B214" s="11" t="s">
        <v>171</v>
      </c>
      <c r="C214" s="44" t="s">
        <v>107</v>
      </c>
      <c r="D214" s="3">
        <f>11760+14640</f>
        <v>26400</v>
      </c>
      <c r="E214" s="3">
        <f>11760+14640</f>
        <v>26400</v>
      </c>
      <c r="F214" s="8">
        <f t="shared" si="30"/>
        <v>100</v>
      </c>
      <c r="G214" s="15"/>
    </row>
    <row r="215" spans="1:7" ht="37.5" x14ac:dyDescent="0.3">
      <c r="A215" s="62"/>
      <c r="B215" s="11" t="s">
        <v>173</v>
      </c>
      <c r="C215" s="44" t="s">
        <v>107</v>
      </c>
      <c r="D215" s="3">
        <f>5280+5520</f>
        <v>10800</v>
      </c>
      <c r="E215" s="3">
        <f>5280+5520</f>
        <v>10800</v>
      </c>
      <c r="F215" s="8">
        <f t="shared" ref="F215:F226" si="31">E215/D215*100</f>
        <v>100</v>
      </c>
      <c r="G215" s="15"/>
    </row>
    <row r="216" spans="1:7" x14ac:dyDescent="0.3">
      <c r="A216" s="57">
        <v>50</v>
      </c>
      <c r="B216" s="58" t="s">
        <v>73</v>
      </c>
      <c r="C216" s="58"/>
      <c r="D216" s="58"/>
      <c r="E216" s="58"/>
      <c r="F216" s="58"/>
      <c r="G216" s="15"/>
    </row>
    <row r="217" spans="1:7" ht="37.5" x14ac:dyDescent="0.3">
      <c r="A217" s="62"/>
      <c r="B217" s="11" t="s">
        <v>171</v>
      </c>
      <c r="C217" s="44" t="s">
        <v>107</v>
      </c>
      <c r="D217" s="3">
        <v>20370</v>
      </c>
      <c r="E217" s="3">
        <v>20370</v>
      </c>
      <c r="F217" s="8">
        <f t="shared" si="31"/>
        <v>100</v>
      </c>
      <c r="G217" s="15"/>
    </row>
    <row r="218" spans="1:7" x14ac:dyDescent="0.3">
      <c r="A218" s="57">
        <v>51</v>
      </c>
      <c r="B218" s="58" t="s">
        <v>163</v>
      </c>
      <c r="C218" s="58"/>
      <c r="D218" s="58"/>
      <c r="E218" s="58"/>
      <c r="F218" s="58"/>
      <c r="G218" s="15"/>
    </row>
    <row r="219" spans="1:7" ht="37.5" x14ac:dyDescent="0.3">
      <c r="A219" s="62"/>
      <c r="B219" s="11" t="s">
        <v>171</v>
      </c>
      <c r="C219" s="44" t="s">
        <v>107</v>
      </c>
      <c r="D219" s="3">
        <v>16639</v>
      </c>
      <c r="E219" s="3">
        <v>16639</v>
      </c>
      <c r="F219" s="8">
        <f t="shared" si="31"/>
        <v>100</v>
      </c>
      <c r="G219" s="15"/>
    </row>
    <row r="220" spans="1:7" x14ac:dyDescent="0.3">
      <c r="A220" s="57">
        <v>52</v>
      </c>
      <c r="B220" s="58" t="s">
        <v>178</v>
      </c>
      <c r="C220" s="58"/>
      <c r="D220" s="58"/>
      <c r="E220" s="58"/>
      <c r="F220" s="58"/>
      <c r="G220" s="15"/>
    </row>
    <row r="221" spans="1:7" ht="37.5" x14ac:dyDescent="0.3">
      <c r="A221" s="57"/>
      <c r="B221" s="11" t="s">
        <v>174</v>
      </c>
      <c r="C221" s="44" t="s">
        <v>107</v>
      </c>
      <c r="D221" s="9">
        <f>67608+33480</f>
        <v>101088</v>
      </c>
      <c r="E221" s="9">
        <v>92040</v>
      </c>
      <c r="F221" s="8">
        <f t="shared" ref="F221" si="32">E221/D221*100</f>
        <v>91.049382716049394</v>
      </c>
      <c r="G221" s="15"/>
    </row>
    <row r="222" spans="1:7" ht="37.5" x14ac:dyDescent="0.3">
      <c r="A222" s="57"/>
      <c r="B222" s="11" t="s">
        <v>171</v>
      </c>
      <c r="C222" s="44" t="s">
        <v>107</v>
      </c>
      <c r="D222" s="9">
        <v>15552</v>
      </c>
      <c r="E222" s="9">
        <v>15096</v>
      </c>
      <c r="F222" s="8">
        <f t="shared" ref="F222" si="33">E222/D222*100</f>
        <v>97.067901234567898</v>
      </c>
      <c r="G222" s="15"/>
    </row>
    <row r="223" spans="1:7" x14ac:dyDescent="0.3">
      <c r="A223" s="57">
        <v>53</v>
      </c>
      <c r="B223" s="58" t="s">
        <v>179</v>
      </c>
      <c r="C223" s="58"/>
      <c r="D223" s="58"/>
      <c r="E223" s="58"/>
      <c r="F223" s="58"/>
      <c r="G223" s="15"/>
    </row>
    <row r="224" spans="1:7" ht="37.5" x14ac:dyDescent="0.3">
      <c r="A224" s="62"/>
      <c r="B224" s="11" t="s">
        <v>174</v>
      </c>
      <c r="C224" s="44" t="s">
        <v>107</v>
      </c>
      <c r="D224" s="9">
        <v>2848</v>
      </c>
      <c r="E224" s="9">
        <v>2848</v>
      </c>
      <c r="F224" s="8">
        <f t="shared" ref="F224" si="34">E224/D224*100</f>
        <v>100</v>
      </c>
      <c r="G224" s="15"/>
    </row>
    <row r="225" spans="1:7" x14ac:dyDescent="0.3">
      <c r="A225" s="57">
        <v>54</v>
      </c>
      <c r="B225" s="58" t="s">
        <v>162</v>
      </c>
      <c r="C225" s="58"/>
      <c r="D225" s="58"/>
      <c r="E225" s="58"/>
      <c r="F225" s="58"/>
      <c r="G225" s="15"/>
    </row>
    <row r="226" spans="1:7" ht="37.5" x14ac:dyDescent="0.3">
      <c r="A226" s="62"/>
      <c r="B226" s="11" t="s">
        <v>138</v>
      </c>
      <c r="C226" s="44" t="s">
        <v>107</v>
      </c>
      <c r="D226" s="9">
        <v>85400</v>
      </c>
      <c r="E226" s="9">
        <v>86040</v>
      </c>
      <c r="F226" s="8">
        <f t="shared" si="31"/>
        <v>100.74941451990634</v>
      </c>
      <c r="G226" s="15"/>
    </row>
    <row r="227" spans="1:7" x14ac:dyDescent="0.3">
      <c r="B227" s="14"/>
      <c r="G227" s="15"/>
    </row>
    <row r="228" spans="1:7" x14ac:dyDescent="0.3">
      <c r="B228" s="14"/>
      <c r="G228" s="15"/>
    </row>
    <row r="229" spans="1:7" x14ac:dyDescent="0.3">
      <c r="B229" s="14"/>
      <c r="G229" s="15"/>
    </row>
    <row r="230" spans="1:7" x14ac:dyDescent="0.3">
      <c r="B230" s="14"/>
      <c r="G230" s="15"/>
    </row>
    <row r="231" spans="1:7" x14ac:dyDescent="0.3">
      <c r="B231" s="14"/>
      <c r="G231" s="15"/>
    </row>
    <row r="232" spans="1:7" x14ac:dyDescent="0.3">
      <c r="B232" s="14"/>
      <c r="G232" s="15"/>
    </row>
    <row r="233" spans="1:7" x14ac:dyDescent="0.3">
      <c r="G233" s="15"/>
    </row>
    <row r="234" spans="1:7" x14ac:dyDescent="0.3">
      <c r="G234" s="15"/>
    </row>
    <row r="235" spans="1:7" x14ac:dyDescent="0.3">
      <c r="A235" s="2"/>
      <c r="F235" s="2"/>
      <c r="G235" s="15"/>
    </row>
    <row r="236" spans="1:7" x14ac:dyDescent="0.3">
      <c r="A236" s="2"/>
      <c r="F236" s="2"/>
      <c r="G236" s="15"/>
    </row>
    <row r="237" spans="1:7" x14ac:dyDescent="0.3">
      <c r="A237" s="2"/>
      <c r="F237" s="2"/>
      <c r="G237" s="15"/>
    </row>
    <row r="238" spans="1:7" x14ac:dyDescent="0.3">
      <c r="A238" s="2"/>
      <c r="F238" s="2"/>
      <c r="G238" s="15"/>
    </row>
    <row r="239" spans="1:7" x14ac:dyDescent="0.3">
      <c r="A239" s="2"/>
      <c r="F239" s="2"/>
      <c r="G239" s="15"/>
    </row>
    <row r="240" spans="1:7" x14ac:dyDescent="0.3">
      <c r="A240" s="2"/>
      <c r="F240" s="2"/>
      <c r="G240" s="15"/>
    </row>
    <row r="241" spans="1:7" x14ac:dyDescent="0.3">
      <c r="A241" s="2"/>
      <c r="F241" s="2"/>
      <c r="G241" s="15"/>
    </row>
    <row r="242" spans="1:7" x14ac:dyDescent="0.3">
      <c r="A242" s="2"/>
      <c r="F242" s="2"/>
      <c r="G242" s="15"/>
    </row>
    <row r="243" spans="1:7" x14ac:dyDescent="0.3">
      <c r="A243" s="2"/>
      <c r="F243" s="2"/>
      <c r="G243" s="15"/>
    </row>
    <row r="244" spans="1:7" x14ac:dyDescent="0.3">
      <c r="A244" s="2"/>
      <c r="F244" s="2"/>
      <c r="G244" s="15"/>
    </row>
    <row r="245" spans="1:7" x14ac:dyDescent="0.3">
      <c r="A245" s="2"/>
      <c r="F245" s="2"/>
      <c r="G245" s="15"/>
    </row>
    <row r="246" spans="1:7" x14ac:dyDescent="0.3">
      <c r="A246" s="2"/>
      <c r="F246" s="2"/>
      <c r="G246" s="15"/>
    </row>
    <row r="247" spans="1:7" x14ac:dyDescent="0.3">
      <c r="A247" s="2"/>
      <c r="F247" s="2"/>
      <c r="G247" s="15"/>
    </row>
    <row r="248" spans="1:7" x14ac:dyDescent="0.3">
      <c r="A248" s="2"/>
      <c r="F248" s="2"/>
      <c r="G248" s="15"/>
    </row>
    <row r="249" spans="1:7" x14ac:dyDescent="0.3">
      <c r="A249" s="2"/>
      <c r="F249" s="2"/>
      <c r="G249" s="15"/>
    </row>
    <row r="250" spans="1:7" x14ac:dyDescent="0.3">
      <c r="A250" s="2"/>
      <c r="F250" s="2"/>
      <c r="G250" s="15"/>
    </row>
    <row r="251" spans="1:7" x14ac:dyDescent="0.3">
      <c r="A251" s="2"/>
      <c r="F251" s="2"/>
      <c r="G251" s="15"/>
    </row>
    <row r="252" spans="1:7" x14ac:dyDescent="0.3">
      <c r="A252" s="2"/>
      <c r="F252" s="2"/>
      <c r="G252" s="15"/>
    </row>
    <row r="253" spans="1:7" x14ac:dyDescent="0.3">
      <c r="A253" s="2"/>
      <c r="F253" s="2"/>
      <c r="G253" s="15"/>
    </row>
    <row r="254" spans="1:7" x14ac:dyDescent="0.3">
      <c r="A254" s="2"/>
      <c r="F254" s="2"/>
      <c r="G254" s="15"/>
    </row>
    <row r="255" spans="1:7" x14ac:dyDescent="0.3">
      <c r="A255" s="2"/>
      <c r="F255" s="2"/>
      <c r="G255" s="15"/>
    </row>
    <row r="256" spans="1:7" x14ac:dyDescent="0.3">
      <c r="A256" s="2"/>
      <c r="F256" s="2"/>
      <c r="G256" s="15"/>
    </row>
    <row r="257" spans="1:7" x14ac:dyDescent="0.3">
      <c r="A257" s="2"/>
      <c r="F257" s="2"/>
      <c r="G257" s="15"/>
    </row>
    <row r="258" spans="1:7" x14ac:dyDescent="0.3">
      <c r="A258" s="2"/>
      <c r="F258" s="2"/>
      <c r="G258" s="15"/>
    </row>
    <row r="259" spans="1:7" x14ac:dyDescent="0.3">
      <c r="A259" s="2"/>
      <c r="F259" s="2"/>
      <c r="G259" s="15"/>
    </row>
    <row r="260" spans="1:7" x14ac:dyDescent="0.3">
      <c r="A260" s="2"/>
      <c r="F260" s="2"/>
      <c r="G260" s="15"/>
    </row>
    <row r="261" spans="1:7" x14ac:dyDescent="0.3">
      <c r="A261" s="2"/>
      <c r="F261" s="2"/>
      <c r="G261" s="15"/>
    </row>
    <row r="262" spans="1:7" x14ac:dyDescent="0.3">
      <c r="A262" s="2"/>
      <c r="F262" s="2"/>
      <c r="G262" s="15"/>
    </row>
    <row r="263" spans="1:7" x14ac:dyDescent="0.3">
      <c r="A263" s="2"/>
      <c r="F263" s="2"/>
      <c r="G263" s="15"/>
    </row>
    <row r="264" spans="1:7" x14ac:dyDescent="0.3">
      <c r="A264" s="5"/>
    </row>
  </sheetData>
  <mergeCells count="110">
    <mergeCell ref="A223:A224"/>
    <mergeCell ref="B223:F223"/>
    <mergeCell ref="B220:F220"/>
    <mergeCell ref="A220:A222"/>
    <mergeCell ref="A1:F1"/>
    <mergeCell ref="A119:A122"/>
    <mergeCell ref="A123:A127"/>
    <mergeCell ref="A225:A226"/>
    <mergeCell ref="B225:F225"/>
    <mergeCell ref="A216:A217"/>
    <mergeCell ref="B216:F216"/>
    <mergeCell ref="A218:A219"/>
    <mergeCell ref="B218:F218"/>
    <mergeCell ref="A207:A210"/>
    <mergeCell ref="B207:F207"/>
    <mergeCell ref="A211:A215"/>
    <mergeCell ref="B211:F211"/>
    <mergeCell ref="A148:A152"/>
    <mergeCell ref="A153:A159"/>
    <mergeCell ref="A170:A172"/>
    <mergeCell ref="B170:F170"/>
    <mergeCell ref="A202:A206"/>
    <mergeCell ref="B202:F202"/>
    <mergeCell ref="B196:F196"/>
    <mergeCell ref="B192:F192"/>
    <mergeCell ref="A192:A195"/>
    <mergeCell ref="B179:F179"/>
    <mergeCell ref="B173:F173"/>
    <mergeCell ref="B188:F188"/>
    <mergeCell ref="A173:A178"/>
    <mergeCell ref="A179:A184"/>
    <mergeCell ref="A185:A187"/>
    <mergeCell ref="A188:A191"/>
    <mergeCell ref="B132:F132"/>
    <mergeCell ref="B141:F141"/>
    <mergeCell ref="B148:F148"/>
    <mergeCell ref="B110:F110"/>
    <mergeCell ref="B113:F113"/>
    <mergeCell ref="B116:F116"/>
    <mergeCell ref="A132:A140"/>
    <mergeCell ref="B123:F123"/>
    <mergeCell ref="B185:F185"/>
    <mergeCell ref="B40:E40"/>
    <mergeCell ref="B32:F32"/>
    <mergeCell ref="B53:F53"/>
    <mergeCell ref="B48:F48"/>
    <mergeCell ref="B35:F35"/>
    <mergeCell ref="B44:F44"/>
    <mergeCell ref="A32:A34"/>
    <mergeCell ref="A35:A39"/>
    <mergeCell ref="A196:A201"/>
    <mergeCell ref="A100:A103"/>
    <mergeCell ref="A166:A169"/>
    <mergeCell ref="A128:A131"/>
    <mergeCell ref="B166:F166"/>
    <mergeCell ref="A141:A147"/>
    <mergeCell ref="B160:F160"/>
    <mergeCell ref="B107:F107"/>
    <mergeCell ref="B97:F97"/>
    <mergeCell ref="B104:F104"/>
    <mergeCell ref="A116:A118"/>
    <mergeCell ref="A113:A115"/>
    <mergeCell ref="A110:A112"/>
    <mergeCell ref="A104:A106"/>
    <mergeCell ref="A107:A109"/>
    <mergeCell ref="B153:F153"/>
    <mergeCell ref="A2:F2"/>
    <mergeCell ref="B6:F6"/>
    <mergeCell ref="B10:F10"/>
    <mergeCell ref="B14:F14"/>
    <mergeCell ref="B27:F27"/>
    <mergeCell ref="B17:F17"/>
    <mergeCell ref="B20:F20"/>
    <mergeCell ref="B24:F24"/>
    <mergeCell ref="A6:A9"/>
    <mergeCell ref="A10:A13"/>
    <mergeCell ref="A14:A16"/>
    <mergeCell ref="A17:A19"/>
    <mergeCell ref="A20:A23"/>
    <mergeCell ref="A24:A26"/>
    <mergeCell ref="A27:A31"/>
    <mergeCell ref="B119:F119"/>
    <mergeCell ref="B87:F87"/>
    <mergeCell ref="B90:F90"/>
    <mergeCell ref="B93:F93"/>
    <mergeCell ref="B100:F100"/>
    <mergeCell ref="B79:F79"/>
    <mergeCell ref="B83:F83"/>
    <mergeCell ref="A79:A82"/>
    <mergeCell ref="B128:F128"/>
    <mergeCell ref="B71:F71"/>
    <mergeCell ref="B58:F58"/>
    <mergeCell ref="B62:F62"/>
    <mergeCell ref="B66:F66"/>
    <mergeCell ref="B75:F75"/>
    <mergeCell ref="A58:A61"/>
    <mergeCell ref="A62:A65"/>
    <mergeCell ref="A66:A70"/>
    <mergeCell ref="A71:A74"/>
    <mergeCell ref="A75:A78"/>
    <mergeCell ref="A83:A86"/>
    <mergeCell ref="A87:A89"/>
    <mergeCell ref="A90:A92"/>
    <mergeCell ref="A93:A96"/>
    <mergeCell ref="A40:A43"/>
    <mergeCell ref="A44:A47"/>
    <mergeCell ref="A48:A52"/>
    <mergeCell ref="A53:A57"/>
    <mergeCell ref="A160:A165"/>
    <mergeCell ref="A97:A99"/>
  </mergeCells>
  <phoneticPr fontId="2" type="noConversion"/>
  <pageMargins left="0.59055118110236227" right="0.39370078740157483" top="0.39370078740157483" bottom="0.39370078740157483" header="0.31496062992125984" footer="0.31496062992125984"/>
  <pageSetup paperSize="9" scale="50" fitToHeight="0" orientation="portrait" r:id="rId1"/>
  <rowBreaks count="5" manualBreakCount="5">
    <brk id="43" max="16383" man="1"/>
    <brk id="78" max="16383" man="1"/>
    <brk id="103" max="16383" man="1"/>
    <brk id="147" max="16383" man="1"/>
    <brk id="19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E264"/>
  <sheetViews>
    <sheetView topLeftCell="A198" zoomScale="85" zoomScaleNormal="85" workbookViewId="0">
      <selection activeCell="U231" sqref="U231"/>
    </sheetView>
  </sheetViews>
  <sheetFormatPr defaultColWidth="9.28515625" defaultRowHeight="18.75" x14ac:dyDescent="0.3"/>
  <cols>
    <col min="1" max="1" width="5.5703125" style="29" customWidth="1"/>
    <col min="2" max="2" width="113.7109375" style="12" customWidth="1"/>
    <col min="3" max="3" width="21.85546875" style="2" customWidth="1"/>
    <col min="4" max="4" width="22" style="6" customWidth="1"/>
    <col min="5" max="5" width="22.28515625" style="29" customWidth="1"/>
    <col min="6" max="16384" width="9.28515625" style="2"/>
  </cols>
  <sheetData>
    <row r="1" spans="1:5" x14ac:dyDescent="0.3">
      <c r="A1" s="63"/>
      <c r="B1" s="63"/>
      <c r="C1" s="63"/>
      <c r="D1" s="63"/>
      <c r="E1" s="43" t="s">
        <v>211</v>
      </c>
    </row>
    <row r="2" spans="1:5" ht="23.25" customHeight="1" x14ac:dyDescent="0.3">
      <c r="A2" s="59" t="s">
        <v>205</v>
      </c>
      <c r="B2" s="59"/>
      <c r="C2" s="59"/>
      <c r="D2" s="59"/>
      <c r="E2" s="59"/>
    </row>
    <row r="4" spans="1:5" ht="152.25" customHeight="1" x14ac:dyDescent="0.3">
      <c r="A4" s="44" t="s">
        <v>120</v>
      </c>
      <c r="B4" s="44" t="s">
        <v>2</v>
      </c>
      <c r="C4" s="44" t="s">
        <v>203</v>
      </c>
      <c r="D4" s="3" t="s">
        <v>204</v>
      </c>
      <c r="E4" s="44" t="s">
        <v>0</v>
      </c>
    </row>
    <row r="5" spans="1:5" x14ac:dyDescent="0.3">
      <c r="A5" s="44">
        <v>1</v>
      </c>
      <c r="B5" s="47">
        <v>2</v>
      </c>
      <c r="C5" s="47">
        <v>3</v>
      </c>
      <c r="D5" s="7">
        <v>4</v>
      </c>
      <c r="E5" s="44">
        <v>5</v>
      </c>
    </row>
    <row r="6" spans="1:5" x14ac:dyDescent="0.3">
      <c r="A6" s="57">
        <v>1</v>
      </c>
      <c r="B6" s="60" t="s">
        <v>57</v>
      </c>
      <c r="C6" s="60"/>
      <c r="D6" s="60"/>
      <c r="E6" s="60"/>
    </row>
    <row r="7" spans="1:5" s="17" customFormat="1" ht="42.75" customHeight="1" x14ac:dyDescent="0.3">
      <c r="A7" s="57"/>
      <c r="B7" s="11" t="s">
        <v>50</v>
      </c>
      <c r="C7" s="44" t="s">
        <v>206</v>
      </c>
      <c r="D7" s="3">
        <v>12</v>
      </c>
      <c r="E7" s="26">
        <v>0</v>
      </c>
    </row>
    <row r="8" spans="1:5" s="17" customFormat="1" ht="37.5" x14ac:dyDescent="0.3">
      <c r="A8" s="57"/>
      <c r="B8" s="11" t="s">
        <v>49</v>
      </c>
      <c r="C8" s="44" t="s">
        <v>206</v>
      </c>
      <c r="D8" s="3">
        <f>1103+145</f>
        <v>1248</v>
      </c>
      <c r="E8" s="26">
        <v>0</v>
      </c>
    </row>
    <row r="9" spans="1:5" s="17" customFormat="1" ht="37.5" x14ac:dyDescent="0.3">
      <c r="A9" s="57"/>
      <c r="B9" s="11" t="s">
        <v>145</v>
      </c>
      <c r="C9" s="44" t="s">
        <v>206</v>
      </c>
      <c r="D9" s="3">
        <v>31</v>
      </c>
      <c r="E9" s="26">
        <v>0</v>
      </c>
    </row>
    <row r="10" spans="1:5" x14ac:dyDescent="0.3">
      <c r="A10" s="57">
        <v>2</v>
      </c>
      <c r="B10" s="60" t="s">
        <v>161</v>
      </c>
      <c r="C10" s="60"/>
      <c r="D10" s="60"/>
      <c r="E10" s="60">
        <v>0</v>
      </c>
    </row>
    <row r="11" spans="1:5" s="17" customFormat="1" ht="37.5" customHeight="1" x14ac:dyDescent="0.3">
      <c r="A11" s="57"/>
      <c r="B11" s="11" t="s">
        <v>50</v>
      </c>
      <c r="C11" s="44" t="s">
        <v>206</v>
      </c>
      <c r="D11" s="3">
        <v>255</v>
      </c>
      <c r="E11" s="26">
        <v>0</v>
      </c>
    </row>
    <row r="12" spans="1:5" s="17" customFormat="1" ht="37.5" x14ac:dyDescent="0.3">
      <c r="A12" s="57"/>
      <c r="B12" s="11" t="s">
        <v>49</v>
      </c>
      <c r="C12" s="44" t="s">
        <v>206</v>
      </c>
      <c r="D12" s="3">
        <f>865+50</f>
        <v>915</v>
      </c>
      <c r="E12" s="26">
        <v>0</v>
      </c>
    </row>
    <row r="13" spans="1:5" s="17" customFormat="1" ht="37.5" x14ac:dyDescent="0.3">
      <c r="A13" s="57"/>
      <c r="B13" s="11" t="s">
        <v>145</v>
      </c>
      <c r="C13" s="44" t="s">
        <v>206</v>
      </c>
      <c r="D13" s="3">
        <v>56</v>
      </c>
      <c r="E13" s="26">
        <v>0</v>
      </c>
    </row>
    <row r="14" spans="1:5" x14ac:dyDescent="0.3">
      <c r="A14" s="57">
        <v>3</v>
      </c>
      <c r="B14" s="60" t="s">
        <v>58</v>
      </c>
      <c r="C14" s="60"/>
      <c r="D14" s="60"/>
      <c r="E14" s="60">
        <v>0</v>
      </c>
    </row>
    <row r="15" spans="1:5" s="17" customFormat="1" ht="37.5" x14ac:dyDescent="0.3">
      <c r="A15" s="57"/>
      <c r="B15" s="11" t="s">
        <v>49</v>
      </c>
      <c r="C15" s="44" t="s">
        <v>206</v>
      </c>
      <c r="D15" s="3">
        <v>747</v>
      </c>
      <c r="E15" s="26">
        <v>0</v>
      </c>
    </row>
    <row r="16" spans="1:5" s="17" customFormat="1" ht="37.5" x14ac:dyDescent="0.3">
      <c r="A16" s="57"/>
      <c r="B16" s="11" t="s">
        <v>145</v>
      </c>
      <c r="C16" s="44" t="s">
        <v>206</v>
      </c>
      <c r="D16" s="3">
        <v>39</v>
      </c>
      <c r="E16" s="26">
        <v>0</v>
      </c>
    </row>
    <row r="17" spans="1:5" x14ac:dyDescent="0.3">
      <c r="A17" s="57">
        <v>4</v>
      </c>
      <c r="B17" s="60" t="s">
        <v>59</v>
      </c>
      <c r="C17" s="60"/>
      <c r="D17" s="60"/>
      <c r="E17" s="60">
        <v>0</v>
      </c>
    </row>
    <row r="18" spans="1:5" s="17" customFormat="1" ht="37.5" x14ac:dyDescent="0.3">
      <c r="A18" s="57"/>
      <c r="B18" s="11" t="s">
        <v>49</v>
      </c>
      <c r="C18" s="44" t="s">
        <v>206</v>
      </c>
      <c r="D18" s="3">
        <v>1711</v>
      </c>
      <c r="E18" s="26">
        <v>0</v>
      </c>
    </row>
    <row r="19" spans="1:5" s="17" customFormat="1" ht="37.5" x14ac:dyDescent="0.3">
      <c r="A19" s="57"/>
      <c r="B19" s="11" t="s">
        <v>145</v>
      </c>
      <c r="C19" s="44" t="s">
        <v>206</v>
      </c>
      <c r="D19" s="3">
        <v>50</v>
      </c>
      <c r="E19" s="26">
        <v>0</v>
      </c>
    </row>
    <row r="20" spans="1:5" x14ac:dyDescent="0.3">
      <c r="A20" s="57">
        <v>5</v>
      </c>
      <c r="B20" s="60" t="s">
        <v>60</v>
      </c>
      <c r="C20" s="60"/>
      <c r="D20" s="60"/>
      <c r="E20" s="60">
        <v>0</v>
      </c>
    </row>
    <row r="21" spans="1:5" s="17" customFormat="1" ht="42.75" customHeight="1" x14ac:dyDescent="0.3">
      <c r="A21" s="57"/>
      <c r="B21" s="11" t="s">
        <v>50</v>
      </c>
      <c r="C21" s="44" t="s">
        <v>206</v>
      </c>
      <c r="D21" s="9">
        <v>168</v>
      </c>
      <c r="E21" s="26">
        <v>0</v>
      </c>
    </row>
    <row r="22" spans="1:5" s="17" customFormat="1" ht="37.5" x14ac:dyDescent="0.3">
      <c r="A22" s="57"/>
      <c r="B22" s="11" t="s">
        <v>49</v>
      </c>
      <c r="C22" s="44" t="s">
        <v>206</v>
      </c>
      <c r="D22" s="9">
        <v>176</v>
      </c>
      <c r="E22" s="26">
        <v>0</v>
      </c>
    </row>
    <row r="23" spans="1:5" s="17" customFormat="1" ht="37.5" x14ac:dyDescent="0.3">
      <c r="A23" s="57"/>
      <c r="B23" s="11" t="s">
        <v>145</v>
      </c>
      <c r="C23" s="44" t="s">
        <v>206</v>
      </c>
      <c r="D23" s="3">
        <v>46</v>
      </c>
      <c r="E23" s="26">
        <v>0</v>
      </c>
    </row>
    <row r="24" spans="1:5" x14ac:dyDescent="0.3">
      <c r="A24" s="57">
        <v>6</v>
      </c>
      <c r="B24" s="60" t="s">
        <v>68</v>
      </c>
      <c r="C24" s="60"/>
      <c r="D24" s="60"/>
      <c r="E24" s="60">
        <v>0</v>
      </c>
    </row>
    <row r="25" spans="1:5" s="17" customFormat="1" ht="37.5" x14ac:dyDescent="0.3">
      <c r="A25" s="57"/>
      <c r="B25" s="11" t="s">
        <v>49</v>
      </c>
      <c r="C25" s="44" t="s">
        <v>206</v>
      </c>
      <c r="D25" s="9">
        <v>581</v>
      </c>
      <c r="E25" s="26">
        <v>0</v>
      </c>
    </row>
    <row r="26" spans="1:5" s="17" customFormat="1" ht="37.5" x14ac:dyDescent="0.3">
      <c r="A26" s="57"/>
      <c r="B26" s="11" t="s">
        <v>145</v>
      </c>
      <c r="C26" s="44" t="s">
        <v>206</v>
      </c>
      <c r="D26" s="3">
        <v>14</v>
      </c>
      <c r="E26" s="26">
        <v>0</v>
      </c>
    </row>
    <row r="27" spans="1:5" x14ac:dyDescent="0.3">
      <c r="A27" s="57">
        <v>7</v>
      </c>
      <c r="B27" s="60" t="s">
        <v>61</v>
      </c>
      <c r="C27" s="60"/>
      <c r="D27" s="60"/>
      <c r="E27" s="60">
        <v>0</v>
      </c>
    </row>
    <row r="28" spans="1:5" s="17" customFormat="1" ht="41.25" customHeight="1" x14ac:dyDescent="0.3">
      <c r="A28" s="57"/>
      <c r="B28" s="11" t="s">
        <v>50</v>
      </c>
      <c r="C28" s="44" t="s">
        <v>206</v>
      </c>
      <c r="D28" s="9">
        <v>29</v>
      </c>
      <c r="E28" s="26">
        <v>0</v>
      </c>
    </row>
    <row r="29" spans="1:5" s="17" customFormat="1" ht="37.5" x14ac:dyDescent="0.3">
      <c r="A29" s="57"/>
      <c r="B29" s="11" t="s">
        <v>49</v>
      </c>
      <c r="C29" s="44" t="s">
        <v>206</v>
      </c>
      <c r="D29" s="9">
        <f>264+110</f>
        <v>374</v>
      </c>
      <c r="E29" s="26">
        <v>0</v>
      </c>
    </row>
    <row r="30" spans="1:5" s="17" customFormat="1" ht="37.5" x14ac:dyDescent="0.3">
      <c r="A30" s="57"/>
      <c r="B30" s="11" t="s">
        <v>51</v>
      </c>
      <c r="C30" s="44" t="s">
        <v>206</v>
      </c>
      <c r="D30" s="9">
        <v>3</v>
      </c>
      <c r="E30" s="26">
        <v>0</v>
      </c>
    </row>
    <row r="31" spans="1:5" s="17" customFormat="1" ht="37.5" x14ac:dyDescent="0.3">
      <c r="A31" s="57"/>
      <c r="B31" s="11" t="s">
        <v>145</v>
      </c>
      <c r="C31" s="44" t="s">
        <v>206</v>
      </c>
      <c r="D31" s="3">
        <v>14</v>
      </c>
      <c r="E31" s="26">
        <v>0</v>
      </c>
    </row>
    <row r="32" spans="1:5" x14ac:dyDescent="0.3">
      <c r="A32" s="57">
        <v>8</v>
      </c>
      <c r="B32" s="60" t="s">
        <v>139</v>
      </c>
      <c r="C32" s="60"/>
      <c r="D32" s="60"/>
      <c r="E32" s="60">
        <v>0</v>
      </c>
    </row>
    <row r="33" spans="1:5" s="17" customFormat="1" ht="37.5" x14ac:dyDescent="0.3">
      <c r="A33" s="57"/>
      <c r="B33" s="11" t="s">
        <v>49</v>
      </c>
      <c r="C33" s="44" t="s">
        <v>206</v>
      </c>
      <c r="D33" s="9">
        <f>460+180</f>
        <v>640</v>
      </c>
      <c r="E33" s="26">
        <v>0</v>
      </c>
    </row>
    <row r="34" spans="1:5" s="17" customFormat="1" ht="37.5" x14ac:dyDescent="0.3">
      <c r="A34" s="57"/>
      <c r="B34" s="11" t="s">
        <v>145</v>
      </c>
      <c r="C34" s="44" t="s">
        <v>206</v>
      </c>
      <c r="D34" s="3">
        <v>15</v>
      </c>
      <c r="E34" s="26">
        <v>0</v>
      </c>
    </row>
    <row r="35" spans="1:5" x14ac:dyDescent="0.3">
      <c r="A35" s="57">
        <v>9</v>
      </c>
      <c r="B35" s="60" t="s">
        <v>170</v>
      </c>
      <c r="C35" s="60"/>
      <c r="D35" s="60"/>
      <c r="E35" s="60">
        <v>0</v>
      </c>
    </row>
    <row r="36" spans="1:5" s="17" customFormat="1" ht="37.5" x14ac:dyDescent="0.3">
      <c r="A36" s="57"/>
      <c r="B36" s="11" t="s">
        <v>49</v>
      </c>
      <c r="C36" s="3" t="s">
        <v>206</v>
      </c>
      <c r="D36" s="9">
        <f>706+119</f>
        <v>825</v>
      </c>
      <c r="E36" s="26">
        <v>0</v>
      </c>
    </row>
    <row r="37" spans="1:5" s="17" customFormat="1" ht="41.25" customHeight="1" x14ac:dyDescent="0.3">
      <c r="A37" s="57"/>
      <c r="B37" s="11" t="s">
        <v>50</v>
      </c>
      <c r="C37" s="3" t="s">
        <v>206</v>
      </c>
      <c r="D37" s="9">
        <v>32</v>
      </c>
      <c r="E37" s="26">
        <v>0</v>
      </c>
    </row>
    <row r="38" spans="1:5" s="17" customFormat="1" ht="37.5" x14ac:dyDescent="0.3">
      <c r="A38" s="57"/>
      <c r="B38" s="11" t="s">
        <v>51</v>
      </c>
      <c r="C38" s="3" t="s">
        <v>206</v>
      </c>
      <c r="D38" s="9">
        <v>70</v>
      </c>
      <c r="E38" s="26">
        <v>0</v>
      </c>
    </row>
    <row r="39" spans="1:5" s="17" customFormat="1" ht="37.5" x14ac:dyDescent="0.3">
      <c r="A39" s="57"/>
      <c r="B39" s="11" t="s">
        <v>145</v>
      </c>
      <c r="C39" s="3" t="s">
        <v>206</v>
      </c>
      <c r="D39" s="3">
        <v>63</v>
      </c>
      <c r="E39" s="26">
        <v>0</v>
      </c>
    </row>
    <row r="40" spans="1:5" x14ac:dyDescent="0.3">
      <c r="A40" s="57">
        <v>10</v>
      </c>
      <c r="B40" s="60" t="s">
        <v>62</v>
      </c>
      <c r="C40" s="60"/>
      <c r="D40" s="60"/>
      <c r="E40" s="60">
        <v>0</v>
      </c>
    </row>
    <row r="41" spans="1:5" s="17" customFormat="1" ht="36.75" customHeight="1" x14ac:dyDescent="0.3">
      <c r="A41" s="57"/>
      <c r="B41" s="11" t="s">
        <v>50</v>
      </c>
      <c r="C41" s="44" t="s">
        <v>206</v>
      </c>
      <c r="D41" s="9">
        <f>54</f>
        <v>54</v>
      </c>
      <c r="E41" s="26">
        <v>0</v>
      </c>
    </row>
    <row r="42" spans="1:5" s="17" customFormat="1" ht="37.5" x14ac:dyDescent="0.3">
      <c r="A42" s="57"/>
      <c r="B42" s="11" t="s">
        <v>49</v>
      </c>
      <c r="C42" s="44" t="s">
        <v>206</v>
      </c>
      <c r="D42" s="9">
        <f>184+51</f>
        <v>235</v>
      </c>
      <c r="E42" s="26">
        <v>0</v>
      </c>
    </row>
    <row r="43" spans="1:5" s="17" customFormat="1" ht="37.5" x14ac:dyDescent="0.3">
      <c r="A43" s="57"/>
      <c r="B43" s="11" t="s">
        <v>145</v>
      </c>
      <c r="C43" s="44" t="s">
        <v>206</v>
      </c>
      <c r="D43" s="3">
        <v>20</v>
      </c>
      <c r="E43" s="26">
        <v>0</v>
      </c>
    </row>
    <row r="44" spans="1:5" x14ac:dyDescent="0.3">
      <c r="A44" s="57">
        <v>11</v>
      </c>
      <c r="B44" s="60" t="s">
        <v>63</v>
      </c>
      <c r="C44" s="60"/>
      <c r="D44" s="60"/>
      <c r="E44" s="60">
        <v>0</v>
      </c>
    </row>
    <row r="45" spans="1:5" s="17" customFormat="1" ht="40.5" customHeight="1" x14ac:dyDescent="0.3">
      <c r="A45" s="57"/>
      <c r="B45" s="11" t="s">
        <v>50</v>
      </c>
      <c r="C45" s="44" t="s">
        <v>206</v>
      </c>
      <c r="D45" s="9">
        <v>150</v>
      </c>
      <c r="E45" s="26">
        <v>2</v>
      </c>
    </row>
    <row r="46" spans="1:5" s="17" customFormat="1" ht="37.5" x14ac:dyDescent="0.3">
      <c r="A46" s="57"/>
      <c r="B46" s="11" t="s">
        <v>49</v>
      </c>
      <c r="C46" s="44" t="s">
        <v>206</v>
      </c>
      <c r="D46" s="9">
        <v>500</v>
      </c>
      <c r="E46" s="26">
        <v>4</v>
      </c>
    </row>
    <row r="47" spans="1:5" s="17" customFormat="1" ht="37.5" x14ac:dyDescent="0.3">
      <c r="A47" s="57"/>
      <c r="B47" s="11" t="s">
        <v>145</v>
      </c>
      <c r="C47" s="44" t="s">
        <v>206</v>
      </c>
      <c r="D47" s="3">
        <v>18</v>
      </c>
      <c r="E47" s="26">
        <v>0</v>
      </c>
    </row>
    <row r="48" spans="1:5" x14ac:dyDescent="0.3">
      <c r="A48" s="57">
        <v>12</v>
      </c>
      <c r="B48" s="60" t="s">
        <v>122</v>
      </c>
      <c r="C48" s="60"/>
      <c r="D48" s="60"/>
      <c r="E48" s="60">
        <v>0</v>
      </c>
    </row>
    <row r="49" spans="1:5" s="17" customFormat="1" ht="38.25" customHeight="1" x14ac:dyDescent="0.3">
      <c r="A49" s="57"/>
      <c r="B49" s="11" t="s">
        <v>50</v>
      </c>
      <c r="C49" s="44" t="s">
        <v>206</v>
      </c>
      <c r="D49" s="9">
        <v>249</v>
      </c>
      <c r="E49" s="26">
        <v>0</v>
      </c>
    </row>
    <row r="50" spans="1:5" s="17" customFormat="1" ht="37.5" x14ac:dyDescent="0.3">
      <c r="A50" s="57"/>
      <c r="B50" s="11" t="s">
        <v>49</v>
      </c>
      <c r="C50" s="44" t="s">
        <v>206</v>
      </c>
      <c r="D50" s="9">
        <v>580</v>
      </c>
      <c r="E50" s="26">
        <v>0</v>
      </c>
    </row>
    <row r="51" spans="1:5" s="17" customFormat="1" ht="37.5" x14ac:dyDescent="0.3">
      <c r="A51" s="57"/>
      <c r="B51" s="28" t="s">
        <v>51</v>
      </c>
      <c r="C51" s="44" t="s">
        <v>206</v>
      </c>
      <c r="D51" s="9">
        <v>68</v>
      </c>
      <c r="E51" s="26">
        <v>0</v>
      </c>
    </row>
    <row r="52" spans="1:5" s="17" customFormat="1" ht="37.5" x14ac:dyDescent="0.3">
      <c r="A52" s="57"/>
      <c r="B52" s="11" t="s">
        <v>145</v>
      </c>
      <c r="C52" s="44" t="s">
        <v>206</v>
      </c>
      <c r="D52" s="3">
        <v>52</v>
      </c>
      <c r="E52" s="26">
        <v>0</v>
      </c>
    </row>
    <row r="53" spans="1:5" x14ac:dyDescent="0.3">
      <c r="A53" s="57">
        <v>13</v>
      </c>
      <c r="B53" s="60" t="s">
        <v>64</v>
      </c>
      <c r="C53" s="60"/>
      <c r="D53" s="60"/>
      <c r="E53" s="60">
        <v>0</v>
      </c>
    </row>
    <row r="54" spans="1:5" s="17" customFormat="1" ht="39.75" customHeight="1" x14ac:dyDescent="0.3">
      <c r="A54" s="57"/>
      <c r="B54" s="11" t="s">
        <v>50</v>
      </c>
      <c r="C54" s="44" t="s">
        <v>206</v>
      </c>
      <c r="D54" s="9">
        <f>381+349</f>
        <v>730</v>
      </c>
      <c r="E54" s="26">
        <v>0</v>
      </c>
    </row>
    <row r="55" spans="1:5" s="17" customFormat="1" ht="37.5" x14ac:dyDescent="0.3">
      <c r="A55" s="57"/>
      <c r="B55" s="11" t="s">
        <v>49</v>
      </c>
      <c r="C55" s="44" t="s">
        <v>206</v>
      </c>
      <c r="D55" s="9">
        <v>327</v>
      </c>
      <c r="E55" s="26">
        <v>0</v>
      </c>
    </row>
    <row r="56" spans="1:5" s="17" customFormat="1" ht="37.5" x14ac:dyDescent="0.3">
      <c r="A56" s="57"/>
      <c r="B56" s="28" t="s">
        <v>51</v>
      </c>
      <c r="C56" s="44" t="s">
        <v>206</v>
      </c>
      <c r="D56" s="3">
        <v>44</v>
      </c>
      <c r="E56" s="26">
        <v>0</v>
      </c>
    </row>
    <row r="57" spans="1:5" s="17" customFormat="1" ht="37.5" x14ac:dyDescent="0.3">
      <c r="A57" s="57"/>
      <c r="B57" s="11" t="s">
        <v>145</v>
      </c>
      <c r="C57" s="44" t="s">
        <v>206</v>
      </c>
      <c r="D57" s="3">
        <v>43</v>
      </c>
      <c r="E57" s="26">
        <v>0</v>
      </c>
    </row>
    <row r="58" spans="1:5" x14ac:dyDescent="0.3">
      <c r="A58" s="57">
        <v>14</v>
      </c>
      <c r="B58" s="60" t="s">
        <v>65</v>
      </c>
      <c r="C58" s="60"/>
      <c r="D58" s="60"/>
      <c r="E58" s="60">
        <v>0</v>
      </c>
    </row>
    <row r="59" spans="1:5" s="17" customFormat="1" ht="38.25" customHeight="1" x14ac:dyDescent="0.3">
      <c r="A59" s="57"/>
      <c r="B59" s="11" t="s">
        <v>50</v>
      </c>
      <c r="C59" s="44" t="s">
        <v>206</v>
      </c>
      <c r="D59" s="9">
        <v>102</v>
      </c>
      <c r="E59" s="26">
        <v>0</v>
      </c>
    </row>
    <row r="60" spans="1:5" s="17" customFormat="1" ht="37.5" x14ac:dyDescent="0.3">
      <c r="A60" s="57"/>
      <c r="B60" s="11" t="s">
        <v>49</v>
      </c>
      <c r="C60" s="44" t="s">
        <v>206</v>
      </c>
      <c r="D60" s="9">
        <v>865</v>
      </c>
      <c r="E60" s="26">
        <v>2</v>
      </c>
    </row>
    <row r="61" spans="1:5" s="17" customFormat="1" ht="37.5" x14ac:dyDescent="0.3">
      <c r="A61" s="57"/>
      <c r="B61" s="11" t="s">
        <v>145</v>
      </c>
      <c r="C61" s="44" t="s">
        <v>206</v>
      </c>
      <c r="D61" s="3">
        <v>35</v>
      </c>
      <c r="E61" s="26">
        <v>0</v>
      </c>
    </row>
    <row r="62" spans="1:5" x14ac:dyDescent="0.3">
      <c r="A62" s="57">
        <v>15</v>
      </c>
      <c r="B62" s="60" t="s">
        <v>125</v>
      </c>
      <c r="C62" s="60"/>
      <c r="D62" s="60"/>
      <c r="E62" s="60">
        <v>0</v>
      </c>
    </row>
    <row r="63" spans="1:5" s="17" customFormat="1" ht="40.5" customHeight="1" x14ac:dyDescent="0.3">
      <c r="A63" s="57"/>
      <c r="B63" s="11" t="s">
        <v>50</v>
      </c>
      <c r="C63" s="44" t="s">
        <v>206</v>
      </c>
      <c r="D63" s="9">
        <v>103</v>
      </c>
      <c r="E63" s="26">
        <v>0</v>
      </c>
    </row>
    <row r="64" spans="1:5" s="17" customFormat="1" ht="37.5" x14ac:dyDescent="0.3">
      <c r="A64" s="57"/>
      <c r="B64" s="11" t="s">
        <v>49</v>
      </c>
      <c r="C64" s="44" t="s">
        <v>206</v>
      </c>
      <c r="D64" s="9">
        <v>542</v>
      </c>
      <c r="E64" s="26">
        <v>0</v>
      </c>
    </row>
    <row r="65" spans="1:5" s="17" customFormat="1" ht="37.5" x14ac:dyDescent="0.3">
      <c r="A65" s="57"/>
      <c r="B65" s="11" t="s">
        <v>145</v>
      </c>
      <c r="C65" s="44" t="s">
        <v>206</v>
      </c>
      <c r="D65" s="3">
        <v>20</v>
      </c>
      <c r="E65" s="26">
        <v>0</v>
      </c>
    </row>
    <row r="66" spans="1:5" x14ac:dyDescent="0.3">
      <c r="A66" s="57">
        <v>16</v>
      </c>
      <c r="B66" s="60" t="s">
        <v>66</v>
      </c>
      <c r="C66" s="60"/>
      <c r="D66" s="60"/>
      <c r="E66" s="60">
        <v>0</v>
      </c>
    </row>
    <row r="67" spans="1:5" s="17" customFormat="1" ht="38.25" customHeight="1" x14ac:dyDescent="0.3">
      <c r="A67" s="57"/>
      <c r="B67" s="11" t="s">
        <v>50</v>
      </c>
      <c r="C67" s="44" t="s">
        <v>206</v>
      </c>
      <c r="D67" s="9">
        <v>65</v>
      </c>
      <c r="E67" s="26">
        <v>0</v>
      </c>
    </row>
    <row r="68" spans="1:5" s="17" customFormat="1" ht="37.5" x14ac:dyDescent="0.3">
      <c r="A68" s="57"/>
      <c r="B68" s="11" t="s">
        <v>49</v>
      </c>
      <c r="C68" s="44" t="s">
        <v>206</v>
      </c>
      <c r="D68" s="9">
        <v>176</v>
      </c>
      <c r="E68" s="26">
        <v>0</v>
      </c>
    </row>
    <row r="69" spans="1:5" s="17" customFormat="1" ht="37.5" x14ac:dyDescent="0.3">
      <c r="A69" s="57"/>
      <c r="B69" s="28" t="s">
        <v>51</v>
      </c>
      <c r="C69" s="44" t="s">
        <v>206</v>
      </c>
      <c r="D69" s="9">
        <v>40</v>
      </c>
      <c r="E69" s="26">
        <v>0</v>
      </c>
    </row>
    <row r="70" spans="1:5" s="17" customFormat="1" ht="37.5" x14ac:dyDescent="0.3">
      <c r="A70" s="57"/>
      <c r="B70" s="11" t="s">
        <v>145</v>
      </c>
      <c r="C70" s="44" t="s">
        <v>206</v>
      </c>
      <c r="D70" s="3">
        <v>21</v>
      </c>
      <c r="E70" s="26">
        <v>0</v>
      </c>
    </row>
    <row r="71" spans="1:5" x14ac:dyDescent="0.3">
      <c r="A71" s="57">
        <v>17</v>
      </c>
      <c r="B71" s="60" t="s">
        <v>180</v>
      </c>
      <c r="C71" s="60"/>
      <c r="D71" s="60"/>
      <c r="E71" s="60">
        <v>0</v>
      </c>
    </row>
    <row r="72" spans="1:5" s="17" customFormat="1" ht="56.25" x14ac:dyDescent="0.3">
      <c r="A72" s="57"/>
      <c r="B72" s="11" t="s">
        <v>50</v>
      </c>
      <c r="C72" s="44" t="s">
        <v>206</v>
      </c>
      <c r="D72" s="9">
        <v>70</v>
      </c>
      <c r="E72" s="26">
        <v>1</v>
      </c>
    </row>
    <row r="73" spans="1:5" s="17" customFormat="1" ht="37.5" x14ac:dyDescent="0.3">
      <c r="A73" s="57"/>
      <c r="B73" s="11" t="s">
        <v>49</v>
      </c>
      <c r="C73" s="44" t="s">
        <v>206</v>
      </c>
      <c r="D73" s="9">
        <v>437</v>
      </c>
      <c r="E73" s="26">
        <v>0</v>
      </c>
    </row>
    <row r="74" spans="1:5" s="17" customFormat="1" ht="37.5" x14ac:dyDescent="0.3">
      <c r="A74" s="57"/>
      <c r="B74" s="11" t="s">
        <v>145</v>
      </c>
      <c r="C74" s="44" t="s">
        <v>206</v>
      </c>
      <c r="D74" s="3">
        <v>49</v>
      </c>
      <c r="E74" s="26">
        <v>0</v>
      </c>
    </row>
    <row r="75" spans="1:5" x14ac:dyDescent="0.3">
      <c r="A75" s="57">
        <v>18</v>
      </c>
      <c r="B75" s="60" t="s">
        <v>121</v>
      </c>
      <c r="C75" s="60"/>
      <c r="D75" s="60"/>
      <c r="E75" s="60">
        <v>0</v>
      </c>
    </row>
    <row r="76" spans="1:5" s="17" customFormat="1" ht="56.25" x14ac:dyDescent="0.3">
      <c r="A76" s="57"/>
      <c r="B76" s="11" t="s">
        <v>50</v>
      </c>
      <c r="C76" s="44" t="s">
        <v>206</v>
      </c>
      <c r="D76" s="9">
        <v>52</v>
      </c>
      <c r="E76" s="26">
        <v>0</v>
      </c>
    </row>
    <row r="77" spans="1:5" s="17" customFormat="1" ht="37.5" x14ac:dyDescent="0.3">
      <c r="A77" s="57"/>
      <c r="B77" s="11" t="s">
        <v>49</v>
      </c>
      <c r="C77" s="44" t="s">
        <v>206</v>
      </c>
      <c r="D77" s="9">
        <v>130</v>
      </c>
      <c r="E77" s="26">
        <v>0</v>
      </c>
    </row>
    <row r="78" spans="1:5" s="17" customFormat="1" ht="37.5" x14ac:dyDescent="0.3">
      <c r="A78" s="57"/>
      <c r="B78" s="11" t="s">
        <v>145</v>
      </c>
      <c r="C78" s="44" t="s">
        <v>206</v>
      </c>
      <c r="D78" s="3">
        <v>16</v>
      </c>
      <c r="E78" s="26">
        <v>0</v>
      </c>
    </row>
    <row r="79" spans="1:5" x14ac:dyDescent="0.3">
      <c r="A79" s="57">
        <v>19</v>
      </c>
      <c r="B79" s="60" t="s">
        <v>53</v>
      </c>
      <c r="C79" s="60"/>
      <c r="D79" s="60"/>
      <c r="E79" s="60">
        <v>0</v>
      </c>
    </row>
    <row r="80" spans="1:5" s="17" customFormat="1" ht="37.5" x14ac:dyDescent="0.3">
      <c r="A80" s="57"/>
      <c r="B80" s="11" t="s">
        <v>49</v>
      </c>
      <c r="C80" s="44" t="s">
        <v>206</v>
      </c>
      <c r="D80" s="9">
        <v>232</v>
      </c>
      <c r="E80" s="26">
        <v>0</v>
      </c>
    </row>
    <row r="81" spans="1:5" s="17" customFormat="1" ht="37.5" x14ac:dyDescent="0.3">
      <c r="A81" s="57"/>
      <c r="B81" s="28" t="s">
        <v>51</v>
      </c>
      <c r="C81" s="44" t="s">
        <v>206</v>
      </c>
      <c r="D81" s="9">
        <v>18</v>
      </c>
      <c r="E81" s="26">
        <v>0</v>
      </c>
    </row>
    <row r="82" spans="1:5" s="17" customFormat="1" ht="37.5" x14ac:dyDescent="0.3">
      <c r="A82" s="57"/>
      <c r="B82" s="11" t="s">
        <v>145</v>
      </c>
      <c r="C82" s="44" t="s">
        <v>206</v>
      </c>
      <c r="D82" s="3">
        <v>18</v>
      </c>
      <c r="E82" s="26">
        <v>0</v>
      </c>
    </row>
    <row r="83" spans="1:5" x14ac:dyDescent="0.3">
      <c r="A83" s="57">
        <v>20</v>
      </c>
      <c r="B83" s="60" t="s">
        <v>54</v>
      </c>
      <c r="C83" s="60"/>
      <c r="D83" s="60"/>
      <c r="E83" s="60">
        <v>0</v>
      </c>
    </row>
    <row r="84" spans="1:5" s="17" customFormat="1" ht="39.75" customHeight="1" x14ac:dyDescent="0.3">
      <c r="A84" s="57"/>
      <c r="B84" s="11" t="s">
        <v>50</v>
      </c>
      <c r="C84" s="44" t="s">
        <v>206</v>
      </c>
      <c r="D84" s="9">
        <v>11</v>
      </c>
      <c r="E84" s="26">
        <v>0</v>
      </c>
    </row>
    <row r="85" spans="1:5" s="17" customFormat="1" ht="37.5" x14ac:dyDescent="0.3">
      <c r="A85" s="57"/>
      <c r="B85" s="11" t="s">
        <v>49</v>
      </c>
      <c r="C85" s="44" t="s">
        <v>206</v>
      </c>
      <c r="D85" s="9">
        <v>256</v>
      </c>
      <c r="E85" s="26">
        <v>4</v>
      </c>
    </row>
    <row r="86" spans="1:5" s="17" customFormat="1" ht="37.5" x14ac:dyDescent="0.3">
      <c r="A86" s="57"/>
      <c r="B86" s="11" t="s">
        <v>145</v>
      </c>
      <c r="C86" s="44" t="s">
        <v>206</v>
      </c>
      <c r="D86" s="3">
        <v>16</v>
      </c>
      <c r="E86" s="26">
        <v>1</v>
      </c>
    </row>
    <row r="87" spans="1:5" x14ac:dyDescent="0.3">
      <c r="A87" s="57">
        <v>21</v>
      </c>
      <c r="B87" s="60" t="s">
        <v>143</v>
      </c>
      <c r="C87" s="60"/>
      <c r="D87" s="60"/>
      <c r="E87" s="60">
        <v>0</v>
      </c>
    </row>
    <row r="88" spans="1:5" s="17" customFormat="1" ht="37.5" x14ac:dyDescent="0.3">
      <c r="A88" s="57"/>
      <c r="B88" s="11" t="s">
        <v>49</v>
      </c>
      <c r="C88" s="44" t="s">
        <v>206</v>
      </c>
      <c r="D88" s="9">
        <v>245</v>
      </c>
      <c r="E88" s="26">
        <v>0</v>
      </c>
    </row>
    <row r="89" spans="1:5" s="17" customFormat="1" ht="37.5" x14ac:dyDescent="0.3">
      <c r="A89" s="57"/>
      <c r="B89" s="11" t="s">
        <v>145</v>
      </c>
      <c r="C89" s="44" t="s">
        <v>206</v>
      </c>
      <c r="D89" s="3">
        <v>12</v>
      </c>
      <c r="E89" s="26">
        <v>0</v>
      </c>
    </row>
    <row r="90" spans="1:5" x14ac:dyDescent="0.3">
      <c r="A90" s="57">
        <v>22</v>
      </c>
      <c r="B90" s="60" t="s">
        <v>69</v>
      </c>
      <c r="C90" s="60"/>
      <c r="D90" s="60"/>
      <c r="E90" s="60">
        <v>0</v>
      </c>
    </row>
    <row r="91" spans="1:5" s="17" customFormat="1" ht="37.5" x14ac:dyDescent="0.3">
      <c r="A91" s="57"/>
      <c r="B91" s="11" t="s">
        <v>49</v>
      </c>
      <c r="C91" s="44" t="s">
        <v>206</v>
      </c>
      <c r="D91" s="9">
        <v>322</v>
      </c>
      <c r="E91" s="26">
        <v>0</v>
      </c>
    </row>
    <row r="92" spans="1:5" s="17" customFormat="1" ht="37.5" x14ac:dyDescent="0.3">
      <c r="A92" s="57"/>
      <c r="B92" s="11" t="s">
        <v>145</v>
      </c>
      <c r="C92" s="44" t="s">
        <v>206</v>
      </c>
      <c r="D92" s="3">
        <v>18</v>
      </c>
      <c r="E92" s="26">
        <v>0</v>
      </c>
    </row>
    <row r="93" spans="1:5" x14ac:dyDescent="0.3">
      <c r="A93" s="57">
        <v>23</v>
      </c>
      <c r="B93" s="60" t="s">
        <v>55</v>
      </c>
      <c r="C93" s="60"/>
      <c r="D93" s="60"/>
      <c r="E93" s="60">
        <v>0</v>
      </c>
    </row>
    <row r="94" spans="1:5" s="17" customFormat="1" ht="38.25" customHeight="1" x14ac:dyDescent="0.3">
      <c r="A94" s="57"/>
      <c r="B94" s="11" t="s">
        <v>50</v>
      </c>
      <c r="C94" s="44" t="s">
        <v>206</v>
      </c>
      <c r="D94" s="9">
        <v>70</v>
      </c>
      <c r="E94" s="26">
        <v>0</v>
      </c>
    </row>
    <row r="95" spans="1:5" s="17" customFormat="1" ht="37.5" x14ac:dyDescent="0.3">
      <c r="A95" s="57"/>
      <c r="B95" s="11" t="s">
        <v>49</v>
      </c>
      <c r="C95" s="44" t="s">
        <v>206</v>
      </c>
      <c r="D95" s="9">
        <f>228+94</f>
        <v>322</v>
      </c>
      <c r="E95" s="26">
        <v>0</v>
      </c>
    </row>
    <row r="96" spans="1:5" s="17" customFormat="1" ht="37.5" x14ac:dyDescent="0.3">
      <c r="A96" s="57"/>
      <c r="B96" s="11" t="s">
        <v>145</v>
      </c>
      <c r="C96" s="44" t="s">
        <v>206</v>
      </c>
      <c r="D96" s="3">
        <v>31</v>
      </c>
      <c r="E96" s="26">
        <v>0</v>
      </c>
    </row>
    <row r="97" spans="1:5" x14ac:dyDescent="0.3">
      <c r="A97" s="57">
        <v>24</v>
      </c>
      <c r="B97" s="60" t="s">
        <v>56</v>
      </c>
      <c r="C97" s="60"/>
      <c r="D97" s="60"/>
      <c r="E97" s="60">
        <v>0</v>
      </c>
    </row>
    <row r="98" spans="1:5" s="17" customFormat="1" ht="37.5" x14ac:dyDescent="0.3">
      <c r="A98" s="57"/>
      <c r="B98" s="11" t="s">
        <v>49</v>
      </c>
      <c r="C98" s="44" t="s">
        <v>206</v>
      </c>
      <c r="D98" s="9">
        <f>197+33</f>
        <v>230</v>
      </c>
      <c r="E98" s="26">
        <v>0</v>
      </c>
    </row>
    <row r="99" spans="1:5" s="17" customFormat="1" ht="37.5" x14ac:dyDescent="0.3">
      <c r="A99" s="57"/>
      <c r="B99" s="11" t="s">
        <v>145</v>
      </c>
      <c r="C99" s="44" t="s">
        <v>206</v>
      </c>
      <c r="D99" s="3">
        <v>44</v>
      </c>
      <c r="E99" s="26">
        <v>0</v>
      </c>
    </row>
    <row r="100" spans="1:5" x14ac:dyDescent="0.3">
      <c r="A100" s="57">
        <v>25</v>
      </c>
      <c r="B100" s="60" t="s">
        <v>130</v>
      </c>
      <c r="C100" s="60"/>
      <c r="D100" s="60"/>
      <c r="E100" s="60">
        <v>0</v>
      </c>
    </row>
    <row r="101" spans="1:5" s="17" customFormat="1" ht="39.75" customHeight="1" x14ac:dyDescent="0.3">
      <c r="A101" s="57"/>
      <c r="B101" s="11" t="s">
        <v>50</v>
      </c>
      <c r="C101" s="44" t="s">
        <v>206</v>
      </c>
      <c r="D101" s="9">
        <v>74</v>
      </c>
      <c r="E101" s="26">
        <v>0</v>
      </c>
    </row>
    <row r="102" spans="1:5" s="17" customFormat="1" ht="37.5" x14ac:dyDescent="0.3">
      <c r="A102" s="57"/>
      <c r="B102" s="11" t="s">
        <v>49</v>
      </c>
      <c r="C102" s="44" t="s">
        <v>206</v>
      </c>
      <c r="D102" s="9">
        <v>197</v>
      </c>
      <c r="E102" s="26">
        <v>0</v>
      </c>
    </row>
    <row r="103" spans="1:5" s="17" customFormat="1" ht="37.5" x14ac:dyDescent="0.3">
      <c r="A103" s="57"/>
      <c r="B103" s="11" t="s">
        <v>145</v>
      </c>
      <c r="C103" s="44" t="s">
        <v>206</v>
      </c>
      <c r="D103" s="3">
        <v>11</v>
      </c>
      <c r="E103" s="26">
        <v>0</v>
      </c>
    </row>
    <row r="104" spans="1:5" x14ac:dyDescent="0.3">
      <c r="A104" s="57">
        <v>26</v>
      </c>
      <c r="B104" s="60" t="s">
        <v>87</v>
      </c>
      <c r="C104" s="60"/>
      <c r="D104" s="60"/>
      <c r="E104" s="60">
        <v>0</v>
      </c>
    </row>
    <row r="105" spans="1:5" s="17" customFormat="1" ht="37.5" x14ac:dyDescent="0.3">
      <c r="A105" s="57"/>
      <c r="B105" s="11" t="s">
        <v>76</v>
      </c>
      <c r="C105" s="44" t="s">
        <v>206</v>
      </c>
      <c r="D105" s="3">
        <v>55</v>
      </c>
      <c r="E105" s="26">
        <v>0</v>
      </c>
    </row>
    <row r="106" spans="1:5" s="17" customFormat="1" x14ac:dyDescent="0.3">
      <c r="A106" s="57"/>
      <c r="B106" s="11" t="s">
        <v>82</v>
      </c>
      <c r="C106" s="44" t="s">
        <v>206</v>
      </c>
      <c r="D106" s="3">
        <v>55</v>
      </c>
      <c r="E106" s="26">
        <v>0</v>
      </c>
    </row>
    <row r="107" spans="1:5" x14ac:dyDescent="0.3">
      <c r="A107" s="57">
        <v>27</v>
      </c>
      <c r="B107" s="60" t="s">
        <v>88</v>
      </c>
      <c r="C107" s="60"/>
      <c r="D107" s="60"/>
      <c r="E107" s="60">
        <v>0</v>
      </c>
    </row>
    <row r="108" spans="1:5" s="17" customFormat="1" ht="37.5" x14ac:dyDescent="0.3">
      <c r="A108" s="57"/>
      <c r="B108" s="11" t="s">
        <v>76</v>
      </c>
      <c r="C108" s="44" t="s">
        <v>206</v>
      </c>
      <c r="D108" s="7">
        <v>80</v>
      </c>
      <c r="E108" s="26">
        <v>0</v>
      </c>
    </row>
    <row r="109" spans="1:5" s="17" customFormat="1" x14ac:dyDescent="0.3">
      <c r="A109" s="57"/>
      <c r="B109" s="11" t="s">
        <v>82</v>
      </c>
      <c r="C109" s="44" t="s">
        <v>206</v>
      </c>
      <c r="D109" s="7">
        <v>80</v>
      </c>
      <c r="E109" s="26">
        <v>0</v>
      </c>
    </row>
    <row r="110" spans="1:5" x14ac:dyDescent="0.3">
      <c r="A110" s="57">
        <v>28</v>
      </c>
      <c r="B110" s="60" t="s">
        <v>89</v>
      </c>
      <c r="C110" s="60"/>
      <c r="D110" s="60"/>
      <c r="E110" s="60">
        <v>0</v>
      </c>
    </row>
    <row r="111" spans="1:5" s="17" customFormat="1" ht="37.5" x14ac:dyDescent="0.3">
      <c r="A111" s="57"/>
      <c r="B111" s="11" t="s">
        <v>76</v>
      </c>
      <c r="C111" s="44" t="s">
        <v>206</v>
      </c>
      <c r="D111" s="7">
        <v>127</v>
      </c>
      <c r="E111" s="26">
        <v>0</v>
      </c>
    </row>
    <row r="112" spans="1:5" s="17" customFormat="1" x14ac:dyDescent="0.3">
      <c r="A112" s="57"/>
      <c r="B112" s="11" t="s">
        <v>82</v>
      </c>
      <c r="C112" s="44" t="s">
        <v>206</v>
      </c>
      <c r="D112" s="9">
        <v>116</v>
      </c>
      <c r="E112" s="26">
        <v>0</v>
      </c>
    </row>
    <row r="113" spans="1:5" x14ac:dyDescent="0.3">
      <c r="A113" s="57">
        <v>29</v>
      </c>
      <c r="B113" s="60" t="s">
        <v>110</v>
      </c>
      <c r="C113" s="60"/>
      <c r="D113" s="60"/>
      <c r="E113" s="60">
        <v>0</v>
      </c>
    </row>
    <row r="114" spans="1:5" s="17" customFormat="1" ht="37.5" x14ac:dyDescent="0.3">
      <c r="A114" s="57"/>
      <c r="B114" s="11" t="s">
        <v>76</v>
      </c>
      <c r="C114" s="44" t="s">
        <v>206</v>
      </c>
      <c r="D114" s="9">
        <v>106</v>
      </c>
      <c r="E114" s="26">
        <v>4</v>
      </c>
    </row>
    <row r="115" spans="1:5" s="17" customFormat="1" x14ac:dyDescent="0.3">
      <c r="A115" s="57"/>
      <c r="B115" s="11" t="s">
        <v>82</v>
      </c>
      <c r="C115" s="44" t="s">
        <v>206</v>
      </c>
      <c r="D115" s="9">
        <v>91</v>
      </c>
      <c r="E115" s="26">
        <v>5</v>
      </c>
    </row>
    <row r="116" spans="1:5" x14ac:dyDescent="0.3">
      <c r="A116" s="57">
        <v>30</v>
      </c>
      <c r="B116" s="60" t="s">
        <v>90</v>
      </c>
      <c r="C116" s="60"/>
      <c r="D116" s="60"/>
      <c r="E116" s="60">
        <v>0</v>
      </c>
    </row>
    <row r="117" spans="1:5" s="17" customFormat="1" ht="37.5" x14ac:dyDescent="0.3">
      <c r="A117" s="57"/>
      <c r="B117" s="11" t="s">
        <v>76</v>
      </c>
      <c r="C117" s="44" t="s">
        <v>206</v>
      </c>
      <c r="D117" s="9">
        <v>75</v>
      </c>
      <c r="E117" s="26">
        <v>0</v>
      </c>
    </row>
    <row r="118" spans="1:5" s="17" customFormat="1" x14ac:dyDescent="0.3">
      <c r="A118" s="57"/>
      <c r="B118" s="11" t="s">
        <v>82</v>
      </c>
      <c r="C118" s="44" t="s">
        <v>206</v>
      </c>
      <c r="D118" s="9">
        <v>75</v>
      </c>
      <c r="E118" s="26">
        <v>0</v>
      </c>
    </row>
    <row r="119" spans="1:5" x14ac:dyDescent="0.3">
      <c r="A119" s="57">
        <v>31</v>
      </c>
      <c r="B119" s="60" t="s">
        <v>91</v>
      </c>
      <c r="C119" s="60"/>
      <c r="D119" s="60"/>
      <c r="E119" s="60">
        <v>0</v>
      </c>
    </row>
    <row r="120" spans="1:5" s="17" customFormat="1" ht="37.5" x14ac:dyDescent="0.3">
      <c r="A120" s="57"/>
      <c r="B120" s="11" t="s">
        <v>92</v>
      </c>
      <c r="C120" s="44" t="s">
        <v>206</v>
      </c>
      <c r="D120" s="3">
        <v>49</v>
      </c>
      <c r="E120" s="26">
        <v>0</v>
      </c>
    </row>
    <row r="121" spans="1:5" s="17" customFormat="1" x14ac:dyDescent="0.3">
      <c r="A121" s="57"/>
      <c r="B121" s="11" t="s">
        <v>93</v>
      </c>
      <c r="C121" s="44" t="s">
        <v>206</v>
      </c>
      <c r="D121" s="3">
        <v>59</v>
      </c>
      <c r="E121" s="26">
        <v>0</v>
      </c>
    </row>
    <row r="122" spans="1:5" s="17" customFormat="1" x14ac:dyDescent="0.3">
      <c r="A122" s="57"/>
      <c r="B122" s="11" t="s">
        <v>82</v>
      </c>
      <c r="C122" s="44" t="s">
        <v>206</v>
      </c>
      <c r="D122" s="3">
        <v>108</v>
      </c>
      <c r="E122" s="26">
        <v>0</v>
      </c>
    </row>
    <row r="123" spans="1:5" x14ac:dyDescent="0.3">
      <c r="A123" s="57">
        <v>32</v>
      </c>
      <c r="B123" s="60" t="s">
        <v>126</v>
      </c>
      <c r="C123" s="60"/>
      <c r="D123" s="60"/>
      <c r="E123" s="60">
        <v>0</v>
      </c>
    </row>
    <row r="124" spans="1:5" x14ac:dyDescent="0.3">
      <c r="A124" s="57"/>
      <c r="B124" s="11" t="s">
        <v>45</v>
      </c>
      <c r="C124" s="44" t="s">
        <v>206</v>
      </c>
      <c r="D124" s="9">
        <v>6</v>
      </c>
      <c r="E124" s="26">
        <v>1</v>
      </c>
    </row>
    <row r="125" spans="1:5" s="17" customFormat="1" ht="37.5" x14ac:dyDescent="0.3">
      <c r="A125" s="57"/>
      <c r="B125" s="11" t="s">
        <v>112</v>
      </c>
      <c r="C125" s="44" t="s">
        <v>206</v>
      </c>
      <c r="D125" s="3">
        <v>56</v>
      </c>
      <c r="E125" s="26">
        <v>0</v>
      </c>
    </row>
    <row r="126" spans="1:5" s="17" customFormat="1" ht="37.5" x14ac:dyDescent="0.3">
      <c r="A126" s="57"/>
      <c r="B126" s="11" t="s">
        <v>160</v>
      </c>
      <c r="C126" s="44" t="s">
        <v>206</v>
      </c>
      <c r="D126" s="3">
        <v>64</v>
      </c>
      <c r="E126" s="26">
        <v>0</v>
      </c>
    </row>
    <row r="127" spans="1:5" s="17" customFormat="1" ht="56.25" x14ac:dyDescent="0.3">
      <c r="A127" s="57"/>
      <c r="B127" s="11" t="s">
        <v>78</v>
      </c>
      <c r="C127" s="44" t="s">
        <v>206</v>
      </c>
      <c r="D127" s="3">
        <v>50</v>
      </c>
      <c r="E127" s="26">
        <v>0</v>
      </c>
    </row>
    <row r="128" spans="1:5" x14ac:dyDescent="0.3">
      <c r="A128" s="57">
        <v>33</v>
      </c>
      <c r="B128" s="60" t="s">
        <v>95</v>
      </c>
      <c r="C128" s="60"/>
      <c r="D128" s="60"/>
      <c r="E128" s="60">
        <v>0</v>
      </c>
    </row>
    <row r="129" spans="1:5" s="17" customFormat="1" ht="37.5" x14ac:dyDescent="0.3">
      <c r="A129" s="57"/>
      <c r="B129" s="11" t="s">
        <v>76</v>
      </c>
      <c r="C129" s="44" t="s">
        <v>206</v>
      </c>
      <c r="D129" s="3">
        <v>37</v>
      </c>
      <c r="E129" s="26">
        <v>0</v>
      </c>
    </row>
    <row r="130" spans="1:5" s="17" customFormat="1" ht="37.5" x14ac:dyDescent="0.3">
      <c r="A130" s="57"/>
      <c r="B130" s="11" t="s">
        <v>94</v>
      </c>
      <c r="C130" s="44" t="s">
        <v>206</v>
      </c>
      <c r="D130" s="10">
        <v>37</v>
      </c>
      <c r="E130" s="26">
        <v>0</v>
      </c>
    </row>
    <row r="131" spans="1:5" s="17" customFormat="1" ht="56.25" x14ac:dyDescent="0.3">
      <c r="A131" s="57"/>
      <c r="B131" s="11" t="s">
        <v>78</v>
      </c>
      <c r="C131" s="44" t="s">
        <v>206</v>
      </c>
      <c r="D131" s="9">
        <v>58</v>
      </c>
      <c r="E131" s="26">
        <v>0</v>
      </c>
    </row>
    <row r="132" spans="1:5" x14ac:dyDescent="0.3">
      <c r="A132" s="57">
        <v>34</v>
      </c>
      <c r="B132" s="60" t="s">
        <v>197</v>
      </c>
      <c r="C132" s="60"/>
      <c r="D132" s="60"/>
      <c r="E132" s="60">
        <v>0</v>
      </c>
    </row>
    <row r="133" spans="1:5" s="17" customFormat="1" x14ac:dyDescent="0.3">
      <c r="A133" s="57"/>
      <c r="B133" s="11" t="s">
        <v>45</v>
      </c>
      <c r="C133" s="44" t="s">
        <v>206</v>
      </c>
      <c r="D133" s="3">
        <v>10</v>
      </c>
      <c r="E133" s="26">
        <v>0</v>
      </c>
    </row>
    <row r="134" spans="1:5" s="17" customFormat="1" x14ac:dyDescent="0.3">
      <c r="A134" s="57"/>
      <c r="B134" s="11" t="s">
        <v>48</v>
      </c>
      <c r="C134" s="44" t="s">
        <v>206</v>
      </c>
      <c r="D134" s="3">
        <v>15</v>
      </c>
      <c r="E134" s="26">
        <v>0</v>
      </c>
    </row>
    <row r="135" spans="1:5" s="17" customFormat="1" x14ac:dyDescent="0.3">
      <c r="A135" s="57"/>
      <c r="B135" s="11" t="s">
        <v>46</v>
      </c>
      <c r="C135" s="44" t="s">
        <v>206</v>
      </c>
      <c r="D135" s="3">
        <v>36</v>
      </c>
      <c r="E135" s="26">
        <v>1</v>
      </c>
    </row>
    <row r="136" spans="1:5" s="17" customFormat="1" x14ac:dyDescent="0.3">
      <c r="A136" s="57"/>
      <c r="B136" s="11" t="s">
        <v>47</v>
      </c>
      <c r="C136" s="44" t="s">
        <v>206</v>
      </c>
      <c r="D136" s="3">
        <v>10</v>
      </c>
      <c r="E136" s="26">
        <v>0</v>
      </c>
    </row>
    <row r="137" spans="1:5" s="17" customFormat="1" ht="37.5" x14ac:dyDescent="0.3">
      <c r="A137" s="57"/>
      <c r="B137" s="11" t="s">
        <v>94</v>
      </c>
      <c r="C137" s="44" t="s">
        <v>206</v>
      </c>
      <c r="D137" s="3">
        <v>71</v>
      </c>
      <c r="E137" s="26">
        <v>1</v>
      </c>
    </row>
    <row r="138" spans="1:5" s="17" customFormat="1" ht="44.25" customHeight="1" x14ac:dyDescent="0.3">
      <c r="A138" s="57"/>
      <c r="B138" s="11" t="s">
        <v>80</v>
      </c>
      <c r="C138" s="44" t="s">
        <v>206</v>
      </c>
      <c r="D138" s="3">
        <v>90</v>
      </c>
      <c r="E138" s="26">
        <v>0</v>
      </c>
    </row>
    <row r="139" spans="1:5" s="17" customFormat="1" ht="37.5" x14ac:dyDescent="0.3">
      <c r="A139" s="57"/>
      <c r="B139" s="11" t="s">
        <v>79</v>
      </c>
      <c r="C139" s="44" t="s">
        <v>206</v>
      </c>
      <c r="D139" s="3">
        <v>9</v>
      </c>
      <c r="E139" s="26">
        <v>0</v>
      </c>
    </row>
    <row r="140" spans="1:5" s="17" customFormat="1" ht="56.25" x14ac:dyDescent="0.3">
      <c r="A140" s="57"/>
      <c r="B140" s="11" t="s">
        <v>81</v>
      </c>
      <c r="C140" s="44" t="s">
        <v>206</v>
      </c>
      <c r="D140" s="3">
        <v>60</v>
      </c>
      <c r="E140" s="26">
        <v>0</v>
      </c>
    </row>
    <row r="141" spans="1:5" s="17" customFormat="1" x14ac:dyDescent="0.3">
      <c r="A141" s="57">
        <v>35</v>
      </c>
      <c r="B141" s="60" t="s">
        <v>198</v>
      </c>
      <c r="C141" s="60"/>
      <c r="D141" s="60"/>
      <c r="E141" s="60">
        <v>0</v>
      </c>
    </row>
    <row r="142" spans="1:5" s="17" customFormat="1" x14ac:dyDescent="0.3">
      <c r="A142" s="57"/>
      <c r="B142" s="11" t="s">
        <v>48</v>
      </c>
      <c r="C142" s="44" t="s">
        <v>206</v>
      </c>
      <c r="D142" s="3">
        <v>11</v>
      </c>
      <c r="E142" s="26">
        <v>0</v>
      </c>
    </row>
    <row r="143" spans="1:5" s="17" customFormat="1" x14ac:dyDescent="0.3">
      <c r="A143" s="57"/>
      <c r="B143" s="11" t="s">
        <v>46</v>
      </c>
      <c r="C143" s="44" t="s">
        <v>206</v>
      </c>
      <c r="D143" s="3">
        <v>32</v>
      </c>
      <c r="E143" s="26">
        <v>0</v>
      </c>
    </row>
    <row r="144" spans="1:5" s="17" customFormat="1" ht="37.5" x14ac:dyDescent="0.3">
      <c r="A144" s="57"/>
      <c r="B144" s="11" t="s">
        <v>94</v>
      </c>
      <c r="C144" s="44" t="s">
        <v>206</v>
      </c>
      <c r="D144" s="3">
        <v>49</v>
      </c>
      <c r="E144" s="26">
        <v>0</v>
      </c>
    </row>
    <row r="145" spans="1:5" s="17" customFormat="1" ht="42" customHeight="1" x14ac:dyDescent="0.3">
      <c r="A145" s="57"/>
      <c r="B145" s="11" t="s">
        <v>80</v>
      </c>
      <c r="C145" s="44" t="s">
        <v>206</v>
      </c>
      <c r="D145" s="3">
        <v>70</v>
      </c>
      <c r="E145" s="26">
        <v>0</v>
      </c>
    </row>
    <row r="146" spans="1:5" s="17" customFormat="1" ht="37.5" x14ac:dyDescent="0.3">
      <c r="A146" s="57"/>
      <c r="B146" s="11" t="s">
        <v>96</v>
      </c>
      <c r="C146" s="44" t="s">
        <v>206</v>
      </c>
      <c r="D146" s="3">
        <v>33</v>
      </c>
      <c r="E146" s="26">
        <v>3</v>
      </c>
    </row>
    <row r="147" spans="1:5" s="17" customFormat="1" ht="56.25" x14ac:dyDescent="0.3">
      <c r="A147" s="57"/>
      <c r="B147" s="11" t="s">
        <v>75</v>
      </c>
      <c r="C147" s="44" t="s">
        <v>206</v>
      </c>
      <c r="D147" s="3">
        <v>21</v>
      </c>
      <c r="E147" s="26">
        <v>0</v>
      </c>
    </row>
    <row r="148" spans="1:5" x14ac:dyDescent="0.3">
      <c r="A148" s="64">
        <v>36</v>
      </c>
      <c r="B148" s="60" t="s">
        <v>100</v>
      </c>
      <c r="C148" s="60"/>
      <c r="D148" s="60"/>
      <c r="E148" s="60">
        <v>0</v>
      </c>
    </row>
    <row r="149" spans="1:5" s="17" customFormat="1" x14ac:dyDescent="0.3">
      <c r="A149" s="64"/>
      <c r="B149" s="11" t="s">
        <v>48</v>
      </c>
      <c r="C149" s="44" t="s">
        <v>206</v>
      </c>
      <c r="D149" s="3">
        <v>66</v>
      </c>
      <c r="E149" s="26">
        <v>0</v>
      </c>
    </row>
    <row r="150" spans="1:5" s="17" customFormat="1" x14ac:dyDescent="0.3">
      <c r="A150" s="64"/>
      <c r="B150" s="11" t="s">
        <v>46</v>
      </c>
      <c r="C150" s="44" t="s">
        <v>206</v>
      </c>
      <c r="D150" s="3">
        <v>71</v>
      </c>
      <c r="E150" s="26">
        <v>0</v>
      </c>
    </row>
    <row r="151" spans="1:5" s="17" customFormat="1" x14ac:dyDescent="0.3">
      <c r="A151" s="64"/>
      <c r="B151" s="11" t="s">
        <v>82</v>
      </c>
      <c r="C151" s="44" t="s">
        <v>206</v>
      </c>
      <c r="D151" s="3">
        <v>136</v>
      </c>
      <c r="E151" s="26">
        <v>0</v>
      </c>
    </row>
    <row r="152" spans="1:5" s="17" customFormat="1" ht="37.5" x14ac:dyDescent="0.3">
      <c r="A152" s="64"/>
      <c r="B152" s="11" t="s">
        <v>108</v>
      </c>
      <c r="C152" s="44" t="s">
        <v>206</v>
      </c>
      <c r="D152" s="3">
        <v>9</v>
      </c>
      <c r="E152" s="26">
        <v>0</v>
      </c>
    </row>
    <row r="153" spans="1:5" x14ac:dyDescent="0.3">
      <c r="A153" s="57">
        <v>37</v>
      </c>
      <c r="B153" s="60" t="s">
        <v>101</v>
      </c>
      <c r="C153" s="60"/>
      <c r="D153" s="60"/>
      <c r="E153" s="60">
        <v>0</v>
      </c>
    </row>
    <row r="154" spans="1:5" s="17" customFormat="1" x14ac:dyDescent="0.3">
      <c r="A154" s="57"/>
      <c r="B154" s="11" t="s">
        <v>48</v>
      </c>
      <c r="C154" s="44" t="s">
        <v>206</v>
      </c>
      <c r="D154" s="3">
        <v>112</v>
      </c>
      <c r="E154" s="26">
        <v>1</v>
      </c>
    </row>
    <row r="155" spans="1:5" s="17" customFormat="1" x14ac:dyDescent="0.3">
      <c r="A155" s="57"/>
      <c r="B155" s="11" t="s">
        <v>46</v>
      </c>
      <c r="C155" s="44" t="s">
        <v>206</v>
      </c>
      <c r="D155" s="3">
        <v>173</v>
      </c>
      <c r="E155" s="26">
        <v>2</v>
      </c>
    </row>
    <row r="156" spans="1:5" s="17" customFormat="1" x14ac:dyDescent="0.3">
      <c r="A156" s="57"/>
      <c r="B156" s="11" t="s">
        <v>47</v>
      </c>
      <c r="C156" s="44" t="s">
        <v>206</v>
      </c>
      <c r="D156" s="3">
        <v>45</v>
      </c>
      <c r="E156" s="26">
        <v>0</v>
      </c>
    </row>
    <row r="157" spans="1:5" s="17" customFormat="1" x14ac:dyDescent="0.3">
      <c r="A157" s="57"/>
      <c r="B157" s="11" t="s">
        <v>82</v>
      </c>
      <c r="C157" s="44" t="s">
        <v>206</v>
      </c>
      <c r="D157" s="3">
        <v>53</v>
      </c>
      <c r="E157" s="26">
        <v>1</v>
      </c>
    </row>
    <row r="158" spans="1:5" s="17" customFormat="1" ht="37.5" x14ac:dyDescent="0.3">
      <c r="A158" s="57"/>
      <c r="B158" s="11" t="s">
        <v>79</v>
      </c>
      <c r="C158" s="44" t="s">
        <v>206</v>
      </c>
      <c r="D158" s="3">
        <v>15</v>
      </c>
      <c r="E158" s="26">
        <v>0</v>
      </c>
    </row>
    <row r="159" spans="1:5" s="17" customFormat="1" ht="56.25" x14ac:dyDescent="0.3">
      <c r="A159" s="57"/>
      <c r="B159" s="11" t="s">
        <v>75</v>
      </c>
      <c r="C159" s="44" t="s">
        <v>206</v>
      </c>
      <c r="D159" s="3">
        <v>20</v>
      </c>
      <c r="E159" s="26">
        <v>0</v>
      </c>
    </row>
    <row r="160" spans="1:5" x14ac:dyDescent="0.3">
      <c r="A160" s="57">
        <v>38</v>
      </c>
      <c r="B160" s="60" t="s">
        <v>102</v>
      </c>
      <c r="C160" s="60"/>
      <c r="D160" s="60"/>
      <c r="E160" s="60">
        <v>0</v>
      </c>
    </row>
    <row r="161" spans="1:5" s="17" customFormat="1" x14ac:dyDescent="0.3">
      <c r="A161" s="57"/>
      <c r="B161" s="11" t="s">
        <v>48</v>
      </c>
      <c r="C161" s="44" t="s">
        <v>206</v>
      </c>
      <c r="D161" s="3">
        <v>80</v>
      </c>
      <c r="E161" s="26">
        <v>0</v>
      </c>
    </row>
    <row r="162" spans="1:5" s="17" customFormat="1" x14ac:dyDescent="0.3">
      <c r="A162" s="57"/>
      <c r="B162" s="11" t="s">
        <v>46</v>
      </c>
      <c r="C162" s="44" t="s">
        <v>206</v>
      </c>
      <c r="D162" s="3">
        <v>90</v>
      </c>
      <c r="E162" s="26">
        <v>0</v>
      </c>
    </row>
    <row r="163" spans="1:5" s="17" customFormat="1" x14ac:dyDescent="0.3">
      <c r="A163" s="57"/>
      <c r="B163" s="11" t="s">
        <v>47</v>
      </c>
      <c r="C163" s="44" t="s">
        <v>206</v>
      </c>
      <c r="D163" s="3">
        <v>16</v>
      </c>
      <c r="E163" s="26">
        <v>1</v>
      </c>
    </row>
    <row r="164" spans="1:5" s="17" customFormat="1" x14ac:dyDescent="0.3">
      <c r="A164" s="57"/>
      <c r="B164" s="11" t="s">
        <v>82</v>
      </c>
      <c r="C164" s="44" t="s">
        <v>206</v>
      </c>
      <c r="D164" s="3">
        <v>90</v>
      </c>
      <c r="E164" s="26">
        <v>0</v>
      </c>
    </row>
    <row r="165" spans="1:5" s="17" customFormat="1" ht="37.5" x14ac:dyDescent="0.3">
      <c r="A165" s="57"/>
      <c r="B165" s="11" t="s">
        <v>79</v>
      </c>
      <c r="C165" s="44" t="s">
        <v>206</v>
      </c>
      <c r="D165" s="3">
        <v>2</v>
      </c>
      <c r="E165" s="26">
        <v>0</v>
      </c>
    </row>
    <row r="166" spans="1:5" x14ac:dyDescent="0.3">
      <c r="A166" s="57">
        <v>39</v>
      </c>
      <c r="B166" s="60" t="s">
        <v>103</v>
      </c>
      <c r="C166" s="60"/>
      <c r="D166" s="60"/>
      <c r="E166" s="60">
        <v>0</v>
      </c>
    </row>
    <row r="167" spans="1:5" s="17" customFormat="1" x14ac:dyDescent="0.3">
      <c r="A167" s="57"/>
      <c r="B167" s="11" t="s">
        <v>48</v>
      </c>
      <c r="C167" s="44" t="s">
        <v>206</v>
      </c>
      <c r="D167" s="3">
        <v>82</v>
      </c>
      <c r="E167" s="26">
        <v>0</v>
      </c>
    </row>
    <row r="168" spans="1:5" s="17" customFormat="1" x14ac:dyDescent="0.3">
      <c r="A168" s="57"/>
      <c r="B168" s="11" t="s">
        <v>46</v>
      </c>
      <c r="C168" s="44" t="s">
        <v>206</v>
      </c>
      <c r="D168" s="3">
        <v>104</v>
      </c>
      <c r="E168" s="26">
        <v>3</v>
      </c>
    </row>
    <row r="169" spans="1:5" s="17" customFormat="1" x14ac:dyDescent="0.3">
      <c r="A169" s="57"/>
      <c r="B169" s="11" t="s">
        <v>82</v>
      </c>
      <c r="C169" s="44" t="s">
        <v>206</v>
      </c>
      <c r="D169" s="3">
        <v>81</v>
      </c>
      <c r="E169" s="26">
        <v>0</v>
      </c>
    </row>
    <row r="170" spans="1:5" x14ac:dyDescent="0.3">
      <c r="A170" s="57">
        <v>40</v>
      </c>
      <c r="B170" s="60" t="s">
        <v>104</v>
      </c>
      <c r="C170" s="60"/>
      <c r="D170" s="60"/>
      <c r="E170" s="60">
        <v>0</v>
      </c>
    </row>
    <row r="171" spans="1:5" s="17" customFormat="1" ht="37.5" x14ac:dyDescent="0.3">
      <c r="A171" s="57"/>
      <c r="B171" s="11" t="s">
        <v>109</v>
      </c>
      <c r="C171" s="44" t="s">
        <v>206</v>
      </c>
      <c r="D171" s="3">
        <v>128</v>
      </c>
      <c r="E171" s="26">
        <v>0</v>
      </c>
    </row>
    <row r="172" spans="1:5" s="17" customFormat="1" x14ac:dyDescent="0.3">
      <c r="A172" s="57"/>
      <c r="B172" s="11" t="s">
        <v>133</v>
      </c>
      <c r="C172" s="44" t="s">
        <v>206</v>
      </c>
      <c r="D172" s="3">
        <v>100</v>
      </c>
      <c r="E172" s="26">
        <v>0</v>
      </c>
    </row>
    <row r="173" spans="1:5" x14ac:dyDescent="0.3">
      <c r="A173" s="57">
        <v>41</v>
      </c>
      <c r="B173" s="60" t="s">
        <v>159</v>
      </c>
      <c r="C173" s="60"/>
      <c r="D173" s="60"/>
      <c r="E173" s="60">
        <v>0</v>
      </c>
    </row>
    <row r="174" spans="1:5" s="17" customFormat="1" ht="37.5" x14ac:dyDescent="0.3">
      <c r="A174" s="57"/>
      <c r="B174" s="11" t="s">
        <v>109</v>
      </c>
      <c r="C174" s="44" t="s">
        <v>206</v>
      </c>
      <c r="D174" s="3">
        <v>18</v>
      </c>
      <c r="E174" s="26">
        <v>0</v>
      </c>
    </row>
    <row r="175" spans="1:5" ht="37.5" x14ac:dyDescent="0.3">
      <c r="A175" s="57"/>
      <c r="B175" s="11" t="s">
        <v>165</v>
      </c>
      <c r="C175" s="44" t="s">
        <v>206</v>
      </c>
      <c r="D175" s="3">
        <v>30</v>
      </c>
      <c r="E175" s="26">
        <v>0</v>
      </c>
    </row>
    <row r="176" spans="1:5" s="17" customFormat="1" ht="37.5" x14ac:dyDescent="0.3">
      <c r="A176" s="57"/>
      <c r="B176" s="11" t="s">
        <v>77</v>
      </c>
      <c r="C176" s="44" t="s">
        <v>206</v>
      </c>
      <c r="D176" s="3">
        <v>58</v>
      </c>
      <c r="E176" s="26">
        <v>0</v>
      </c>
    </row>
    <row r="177" spans="1:5" s="17" customFormat="1" ht="37.5" x14ac:dyDescent="0.3">
      <c r="A177" s="57"/>
      <c r="B177" s="11" t="s">
        <v>134</v>
      </c>
      <c r="C177" s="44" t="s">
        <v>206</v>
      </c>
      <c r="D177" s="3">
        <v>10</v>
      </c>
      <c r="E177" s="26">
        <v>0</v>
      </c>
    </row>
    <row r="178" spans="1:5" s="17" customFormat="1" x14ac:dyDescent="0.3">
      <c r="A178" s="57"/>
      <c r="B178" s="11" t="s">
        <v>82</v>
      </c>
      <c r="C178" s="44" t="s">
        <v>206</v>
      </c>
      <c r="D178" s="3">
        <v>108</v>
      </c>
      <c r="E178" s="26">
        <v>0</v>
      </c>
    </row>
    <row r="179" spans="1:5" s="17" customFormat="1" x14ac:dyDescent="0.3">
      <c r="A179" s="57">
        <v>42</v>
      </c>
      <c r="B179" s="60" t="s">
        <v>135</v>
      </c>
      <c r="C179" s="60"/>
      <c r="D179" s="60"/>
      <c r="E179" s="60">
        <v>0</v>
      </c>
    </row>
    <row r="180" spans="1:5" ht="37.5" x14ac:dyDescent="0.3">
      <c r="A180" s="57"/>
      <c r="B180" s="11" t="s">
        <v>165</v>
      </c>
      <c r="C180" s="44" t="s">
        <v>206</v>
      </c>
      <c r="D180" s="3">
        <v>100</v>
      </c>
      <c r="E180" s="26">
        <v>3</v>
      </c>
    </row>
    <row r="181" spans="1:5" s="17" customFormat="1" ht="37.5" x14ac:dyDescent="0.3">
      <c r="A181" s="57"/>
      <c r="B181" s="11" t="s">
        <v>77</v>
      </c>
      <c r="C181" s="44" t="s">
        <v>206</v>
      </c>
      <c r="D181" s="3">
        <v>131</v>
      </c>
      <c r="E181" s="26">
        <v>0</v>
      </c>
    </row>
    <row r="182" spans="1:5" s="17" customFormat="1" ht="37.5" x14ac:dyDescent="0.3">
      <c r="A182" s="57"/>
      <c r="B182" s="11" t="s">
        <v>134</v>
      </c>
      <c r="C182" s="44" t="s">
        <v>206</v>
      </c>
      <c r="D182" s="3">
        <v>27</v>
      </c>
      <c r="E182" s="26">
        <v>0</v>
      </c>
    </row>
    <row r="183" spans="1:5" s="17" customFormat="1" x14ac:dyDescent="0.3">
      <c r="A183" s="57"/>
      <c r="B183" s="11" t="s">
        <v>82</v>
      </c>
      <c r="C183" s="44" t="s">
        <v>206</v>
      </c>
      <c r="D183" s="3">
        <v>194</v>
      </c>
      <c r="E183" s="26">
        <v>2</v>
      </c>
    </row>
    <row r="184" spans="1:5" s="17" customFormat="1" ht="37.5" x14ac:dyDescent="0.3">
      <c r="A184" s="57"/>
      <c r="B184" s="11" t="s">
        <v>79</v>
      </c>
      <c r="C184" s="44" t="s">
        <v>206</v>
      </c>
      <c r="D184" s="3">
        <v>20</v>
      </c>
      <c r="E184" s="26">
        <v>0</v>
      </c>
    </row>
    <row r="185" spans="1:5" x14ac:dyDescent="0.3">
      <c r="A185" s="57">
        <v>43</v>
      </c>
      <c r="B185" s="60" t="s">
        <v>136</v>
      </c>
      <c r="C185" s="60"/>
      <c r="D185" s="60"/>
      <c r="E185" s="60">
        <v>0</v>
      </c>
    </row>
    <row r="186" spans="1:5" s="17" customFormat="1" ht="37.5" x14ac:dyDescent="0.3">
      <c r="A186" s="57"/>
      <c r="B186" s="11" t="s">
        <v>109</v>
      </c>
      <c r="C186" s="44" t="s">
        <v>206</v>
      </c>
      <c r="D186" s="3">
        <v>200</v>
      </c>
      <c r="E186" s="26">
        <v>0</v>
      </c>
    </row>
    <row r="187" spans="1:5" s="17" customFormat="1" x14ac:dyDescent="0.3">
      <c r="A187" s="57"/>
      <c r="B187" s="11" t="s">
        <v>82</v>
      </c>
      <c r="C187" s="44" t="s">
        <v>206</v>
      </c>
      <c r="D187" s="3">
        <v>66</v>
      </c>
      <c r="E187" s="26">
        <v>0</v>
      </c>
    </row>
    <row r="188" spans="1:5" x14ac:dyDescent="0.3">
      <c r="A188" s="57">
        <v>44</v>
      </c>
      <c r="B188" s="60" t="s">
        <v>137</v>
      </c>
      <c r="C188" s="60"/>
      <c r="D188" s="60"/>
      <c r="E188" s="60">
        <v>0</v>
      </c>
    </row>
    <row r="189" spans="1:5" s="17" customFormat="1" ht="37.5" x14ac:dyDescent="0.3">
      <c r="A189" s="57"/>
      <c r="B189" s="11" t="s">
        <v>158</v>
      </c>
      <c r="C189" s="44" t="s">
        <v>206</v>
      </c>
      <c r="D189" s="3">
        <v>103</v>
      </c>
      <c r="E189" s="26">
        <v>1</v>
      </c>
    </row>
    <row r="190" spans="1:5" s="17" customFormat="1" ht="37.5" x14ac:dyDescent="0.3">
      <c r="A190" s="57"/>
      <c r="B190" s="11" t="s">
        <v>77</v>
      </c>
      <c r="C190" s="44" t="s">
        <v>206</v>
      </c>
      <c r="D190" s="3">
        <v>150</v>
      </c>
      <c r="E190" s="26">
        <v>0</v>
      </c>
    </row>
    <row r="191" spans="1:5" s="17" customFormat="1" x14ac:dyDescent="0.3">
      <c r="A191" s="57"/>
      <c r="B191" s="11" t="s">
        <v>133</v>
      </c>
      <c r="C191" s="44" t="s">
        <v>206</v>
      </c>
      <c r="D191" s="3">
        <v>124</v>
      </c>
      <c r="E191" s="26">
        <v>3</v>
      </c>
    </row>
    <row r="192" spans="1:5" x14ac:dyDescent="0.3">
      <c r="A192" s="57">
        <v>45</v>
      </c>
      <c r="B192" s="60" t="s">
        <v>140</v>
      </c>
      <c r="C192" s="60"/>
      <c r="D192" s="60"/>
      <c r="E192" s="60">
        <v>0</v>
      </c>
    </row>
    <row r="193" spans="1:5" s="17" customFormat="1" x14ac:dyDescent="0.3">
      <c r="A193" s="57"/>
      <c r="B193" s="11" t="s">
        <v>97</v>
      </c>
      <c r="C193" s="44" t="s">
        <v>206</v>
      </c>
      <c r="D193" s="3">
        <v>34</v>
      </c>
      <c r="E193" s="26">
        <v>2</v>
      </c>
    </row>
    <row r="194" spans="1:5" s="17" customFormat="1" x14ac:dyDescent="0.3">
      <c r="A194" s="57"/>
      <c r="B194" s="11" t="s">
        <v>98</v>
      </c>
      <c r="C194" s="44" t="s">
        <v>206</v>
      </c>
      <c r="D194" s="3">
        <v>95</v>
      </c>
      <c r="E194" s="26">
        <v>6</v>
      </c>
    </row>
    <row r="195" spans="1:5" s="17" customFormat="1" x14ac:dyDescent="0.3">
      <c r="A195" s="57"/>
      <c r="B195" s="11" t="s">
        <v>99</v>
      </c>
      <c r="C195" s="44" t="s">
        <v>206</v>
      </c>
      <c r="D195" s="3">
        <v>29</v>
      </c>
      <c r="E195" s="26">
        <v>2</v>
      </c>
    </row>
    <row r="196" spans="1:5" x14ac:dyDescent="0.3">
      <c r="A196" s="57">
        <v>46</v>
      </c>
      <c r="B196" s="60" t="s">
        <v>67</v>
      </c>
      <c r="C196" s="60"/>
      <c r="D196" s="60"/>
      <c r="E196" s="60">
        <v>0</v>
      </c>
    </row>
    <row r="197" spans="1:5" ht="37.5" x14ac:dyDescent="0.3">
      <c r="A197" s="57"/>
      <c r="B197" s="11" t="s">
        <v>171</v>
      </c>
      <c r="C197" s="44" t="s">
        <v>206</v>
      </c>
      <c r="D197" s="3">
        <v>42406</v>
      </c>
      <c r="E197" s="26">
        <v>0</v>
      </c>
    </row>
    <row r="198" spans="1:5" ht="21" customHeight="1" x14ac:dyDescent="0.3">
      <c r="A198" s="57"/>
      <c r="B198" s="11" t="s">
        <v>172</v>
      </c>
      <c r="C198" s="44" t="s">
        <v>206</v>
      </c>
      <c r="D198" s="3">
        <v>154224</v>
      </c>
      <c r="E198" s="26">
        <v>0</v>
      </c>
    </row>
    <row r="199" spans="1:5" x14ac:dyDescent="0.3">
      <c r="A199" s="57"/>
      <c r="B199" s="11" t="s">
        <v>173</v>
      </c>
      <c r="C199" s="44" t="s">
        <v>206</v>
      </c>
      <c r="D199" s="3">
        <v>34560</v>
      </c>
      <c r="E199" s="26">
        <v>0</v>
      </c>
    </row>
    <row r="200" spans="1:5" x14ac:dyDescent="0.3">
      <c r="A200" s="57"/>
      <c r="B200" s="11" t="s">
        <v>174</v>
      </c>
      <c r="C200" s="44" t="s">
        <v>206</v>
      </c>
      <c r="D200" s="3">
        <v>10080</v>
      </c>
      <c r="E200" s="26">
        <v>0</v>
      </c>
    </row>
    <row r="201" spans="1:5" ht="37.5" x14ac:dyDescent="0.3">
      <c r="A201" s="57"/>
      <c r="B201" s="11" t="s">
        <v>175</v>
      </c>
      <c r="C201" s="44" t="s">
        <v>206</v>
      </c>
      <c r="D201" s="3">
        <v>10800</v>
      </c>
      <c r="E201" s="26">
        <v>0</v>
      </c>
    </row>
    <row r="202" spans="1:5" x14ac:dyDescent="0.3">
      <c r="A202" s="57">
        <v>47</v>
      </c>
      <c r="B202" s="60" t="s">
        <v>86</v>
      </c>
      <c r="C202" s="60"/>
      <c r="D202" s="60"/>
      <c r="E202" s="60">
        <v>0</v>
      </c>
    </row>
    <row r="203" spans="1:5" ht="37.5" x14ac:dyDescent="0.3">
      <c r="A203" s="57"/>
      <c r="B203" s="11" t="s">
        <v>171</v>
      </c>
      <c r="C203" s="44" t="s">
        <v>206</v>
      </c>
      <c r="D203" s="3">
        <f>34560+25920</f>
        <v>60480</v>
      </c>
      <c r="E203" s="26">
        <v>0</v>
      </c>
    </row>
    <row r="204" spans="1:5" x14ac:dyDescent="0.3">
      <c r="A204" s="57"/>
      <c r="B204" s="11" t="s">
        <v>173</v>
      </c>
      <c r="C204" s="44" t="s">
        <v>206</v>
      </c>
      <c r="D204" s="3">
        <f>57600+28800</f>
        <v>86400</v>
      </c>
      <c r="E204" s="26">
        <v>0</v>
      </c>
    </row>
    <row r="205" spans="1:5" x14ac:dyDescent="0.3">
      <c r="A205" s="57"/>
      <c r="B205" s="11" t="s">
        <v>174</v>
      </c>
      <c r="C205" s="44" t="s">
        <v>206</v>
      </c>
      <c r="D205" s="3">
        <f>37440+57600</f>
        <v>95040</v>
      </c>
      <c r="E205" s="26">
        <v>0</v>
      </c>
    </row>
    <row r="206" spans="1:5" ht="37.5" x14ac:dyDescent="0.3">
      <c r="A206" s="57"/>
      <c r="B206" s="11" t="s">
        <v>175</v>
      </c>
      <c r="C206" s="44" t="s">
        <v>206</v>
      </c>
      <c r="D206" s="3">
        <v>8640</v>
      </c>
      <c r="E206" s="26">
        <v>0</v>
      </c>
    </row>
    <row r="207" spans="1:5" x14ac:dyDescent="0.3">
      <c r="A207" s="57">
        <v>48</v>
      </c>
      <c r="B207" s="60" t="s">
        <v>176</v>
      </c>
      <c r="C207" s="60"/>
      <c r="D207" s="60"/>
      <c r="E207" s="60">
        <v>0</v>
      </c>
    </row>
    <row r="208" spans="1:5" ht="37.5" x14ac:dyDescent="0.3">
      <c r="A208" s="57"/>
      <c r="B208" s="11" t="s">
        <v>171</v>
      </c>
      <c r="C208" s="44" t="s">
        <v>206</v>
      </c>
      <c r="D208" s="3">
        <v>6320</v>
      </c>
      <c r="E208" s="26">
        <v>992</v>
      </c>
    </row>
    <row r="209" spans="1:5" x14ac:dyDescent="0.3">
      <c r="A209" s="57"/>
      <c r="B209" s="11" t="s">
        <v>173</v>
      </c>
      <c r="C209" s="44" t="s">
        <v>206</v>
      </c>
      <c r="D209" s="3">
        <v>159147</v>
      </c>
      <c r="E209" s="26">
        <v>0</v>
      </c>
    </row>
    <row r="210" spans="1:5" ht="37.5" x14ac:dyDescent="0.3">
      <c r="A210" s="57"/>
      <c r="B210" s="11" t="s">
        <v>175</v>
      </c>
      <c r="C210" s="44" t="s">
        <v>206</v>
      </c>
      <c r="D210" s="3">
        <v>3888</v>
      </c>
      <c r="E210" s="26">
        <v>0</v>
      </c>
    </row>
    <row r="211" spans="1:5" x14ac:dyDescent="0.3">
      <c r="A211" s="57">
        <v>49</v>
      </c>
      <c r="B211" s="60" t="s">
        <v>164</v>
      </c>
      <c r="C211" s="60"/>
      <c r="D211" s="60"/>
      <c r="E211" s="60">
        <v>0</v>
      </c>
    </row>
    <row r="212" spans="1:5" ht="37.5" x14ac:dyDescent="0.3">
      <c r="A212" s="57"/>
      <c r="B212" s="11" t="s">
        <v>175</v>
      </c>
      <c r="C212" s="44" t="s">
        <v>206</v>
      </c>
      <c r="D212" s="3">
        <f>77280+66720</f>
        <v>144000</v>
      </c>
      <c r="E212" s="26">
        <v>0</v>
      </c>
    </row>
    <row r="213" spans="1:5" ht="37.5" x14ac:dyDescent="0.3">
      <c r="A213" s="57"/>
      <c r="B213" s="11" t="s">
        <v>177</v>
      </c>
      <c r="C213" s="44" t="s">
        <v>206</v>
      </c>
      <c r="D213" s="3">
        <f>122400+3600</f>
        <v>126000</v>
      </c>
      <c r="E213" s="26">
        <v>0</v>
      </c>
    </row>
    <row r="214" spans="1:5" ht="37.5" x14ac:dyDescent="0.3">
      <c r="A214" s="57"/>
      <c r="B214" s="11" t="s">
        <v>171</v>
      </c>
      <c r="C214" s="44" t="s">
        <v>206</v>
      </c>
      <c r="D214" s="3">
        <f>11760+14640</f>
        <v>26400</v>
      </c>
      <c r="E214" s="26">
        <v>0</v>
      </c>
    </row>
    <row r="215" spans="1:5" x14ac:dyDescent="0.3">
      <c r="A215" s="57"/>
      <c r="B215" s="11" t="s">
        <v>173</v>
      </c>
      <c r="C215" s="44" t="s">
        <v>206</v>
      </c>
      <c r="D215" s="3">
        <f>5280+5520</f>
        <v>10800</v>
      </c>
      <c r="E215" s="26">
        <v>0</v>
      </c>
    </row>
    <row r="216" spans="1:5" x14ac:dyDescent="0.3">
      <c r="A216" s="57">
        <v>50</v>
      </c>
      <c r="B216" s="60" t="s">
        <v>73</v>
      </c>
      <c r="C216" s="60"/>
      <c r="D216" s="60"/>
      <c r="E216" s="60">
        <v>0</v>
      </c>
    </row>
    <row r="217" spans="1:5" ht="37.5" x14ac:dyDescent="0.3">
      <c r="A217" s="64"/>
      <c r="B217" s="11" t="s">
        <v>171</v>
      </c>
      <c r="C217" s="44" t="s">
        <v>206</v>
      </c>
      <c r="D217" s="3">
        <v>20370</v>
      </c>
      <c r="E217" s="26">
        <v>0</v>
      </c>
    </row>
    <row r="218" spans="1:5" x14ac:dyDescent="0.3">
      <c r="A218" s="64">
        <v>51</v>
      </c>
      <c r="B218" s="60" t="s">
        <v>163</v>
      </c>
      <c r="C218" s="60"/>
      <c r="D218" s="60"/>
      <c r="E218" s="60">
        <v>0</v>
      </c>
    </row>
    <row r="219" spans="1:5" ht="37.5" x14ac:dyDescent="0.3">
      <c r="A219" s="64"/>
      <c r="B219" s="11" t="s">
        <v>171</v>
      </c>
      <c r="C219" s="44" t="s">
        <v>206</v>
      </c>
      <c r="D219" s="3">
        <v>16639</v>
      </c>
      <c r="E219" s="26">
        <v>0</v>
      </c>
    </row>
    <row r="220" spans="1:5" x14ac:dyDescent="0.3">
      <c r="A220" s="64">
        <v>52</v>
      </c>
      <c r="B220" s="60" t="s">
        <v>178</v>
      </c>
      <c r="C220" s="60"/>
      <c r="D220" s="60"/>
      <c r="E220" s="60">
        <v>0</v>
      </c>
    </row>
    <row r="221" spans="1:5" x14ac:dyDescent="0.3">
      <c r="A221" s="64"/>
      <c r="B221" s="11" t="s">
        <v>174</v>
      </c>
      <c r="C221" s="44" t="s">
        <v>206</v>
      </c>
      <c r="D221" s="9">
        <v>92040</v>
      </c>
      <c r="E221" s="26">
        <v>0</v>
      </c>
    </row>
    <row r="222" spans="1:5" ht="37.5" x14ac:dyDescent="0.3">
      <c r="A222" s="64"/>
      <c r="B222" s="11" t="s">
        <v>171</v>
      </c>
      <c r="C222" s="44" t="s">
        <v>206</v>
      </c>
      <c r="D222" s="9">
        <v>15096</v>
      </c>
      <c r="E222" s="26">
        <v>0</v>
      </c>
    </row>
    <row r="223" spans="1:5" x14ac:dyDescent="0.3">
      <c r="A223" s="64">
        <v>53</v>
      </c>
      <c r="B223" s="60" t="s">
        <v>179</v>
      </c>
      <c r="C223" s="60"/>
      <c r="D223" s="60"/>
      <c r="E223" s="60">
        <v>0</v>
      </c>
    </row>
    <row r="224" spans="1:5" ht="21.75" customHeight="1" x14ac:dyDescent="0.3">
      <c r="A224" s="64"/>
      <c r="B224" s="11" t="s">
        <v>174</v>
      </c>
      <c r="C224" s="44" t="s">
        <v>206</v>
      </c>
      <c r="D224" s="9">
        <v>2848</v>
      </c>
      <c r="E224" s="26">
        <v>0</v>
      </c>
    </row>
    <row r="225" spans="1:5" x14ac:dyDescent="0.3">
      <c r="A225" s="64">
        <v>54</v>
      </c>
      <c r="B225" s="60" t="s">
        <v>162</v>
      </c>
      <c r="C225" s="60"/>
      <c r="D225" s="60"/>
      <c r="E225" s="60">
        <v>0</v>
      </c>
    </row>
    <row r="226" spans="1:5" ht="37.5" x14ac:dyDescent="0.3">
      <c r="A226" s="64"/>
      <c r="B226" s="11" t="s">
        <v>138</v>
      </c>
      <c r="C226" s="44" t="s">
        <v>206</v>
      </c>
      <c r="D226" s="9">
        <v>86040</v>
      </c>
      <c r="E226" s="26">
        <v>640</v>
      </c>
    </row>
    <row r="227" spans="1:5" x14ac:dyDescent="0.3">
      <c r="B227" s="14"/>
    </row>
    <row r="228" spans="1:5" x14ac:dyDescent="0.3">
      <c r="B228" s="14"/>
    </row>
    <row r="229" spans="1:5" x14ac:dyDescent="0.3">
      <c r="B229" s="14"/>
    </row>
    <row r="230" spans="1:5" x14ac:dyDescent="0.3">
      <c r="B230" s="14"/>
    </row>
    <row r="231" spans="1:5" x14ac:dyDescent="0.3">
      <c r="B231" s="14"/>
    </row>
    <row r="232" spans="1:5" x14ac:dyDescent="0.3">
      <c r="B232" s="14"/>
    </row>
    <row r="235" spans="1:5" x14ac:dyDescent="0.3">
      <c r="A235" s="2"/>
    </row>
    <row r="236" spans="1:5" x14ac:dyDescent="0.3">
      <c r="A236" s="2"/>
    </row>
    <row r="237" spans="1:5" x14ac:dyDescent="0.3">
      <c r="A237" s="2"/>
    </row>
    <row r="238" spans="1:5" x14ac:dyDescent="0.3">
      <c r="A238" s="2"/>
    </row>
    <row r="239" spans="1:5" x14ac:dyDescent="0.3">
      <c r="A239" s="2"/>
    </row>
    <row r="240" spans="1:5" x14ac:dyDescent="0.3">
      <c r="A240" s="2"/>
    </row>
    <row r="241" spans="1:1" x14ac:dyDescent="0.3">
      <c r="A241" s="2"/>
    </row>
    <row r="242" spans="1:1" x14ac:dyDescent="0.3">
      <c r="A242" s="2"/>
    </row>
    <row r="243" spans="1:1" x14ac:dyDescent="0.3">
      <c r="A243" s="2"/>
    </row>
    <row r="244" spans="1:1" x14ac:dyDescent="0.3">
      <c r="A244" s="2"/>
    </row>
    <row r="245" spans="1:1" x14ac:dyDescent="0.3">
      <c r="A245" s="2"/>
    </row>
    <row r="246" spans="1:1" x14ac:dyDescent="0.3">
      <c r="A246" s="2"/>
    </row>
    <row r="247" spans="1:1" x14ac:dyDescent="0.3">
      <c r="A247" s="2"/>
    </row>
    <row r="248" spans="1:1" x14ac:dyDescent="0.3">
      <c r="A248" s="2"/>
    </row>
    <row r="249" spans="1:1" x14ac:dyDescent="0.3">
      <c r="A249" s="2"/>
    </row>
    <row r="250" spans="1:1" x14ac:dyDescent="0.3">
      <c r="A250" s="2"/>
    </row>
    <row r="251" spans="1:1" x14ac:dyDescent="0.3">
      <c r="A251" s="2"/>
    </row>
    <row r="252" spans="1:1" x14ac:dyDescent="0.3">
      <c r="A252" s="2"/>
    </row>
    <row r="253" spans="1:1" x14ac:dyDescent="0.3">
      <c r="A253" s="2"/>
    </row>
    <row r="254" spans="1:1" x14ac:dyDescent="0.3">
      <c r="A254" s="2"/>
    </row>
    <row r="255" spans="1:1" x14ac:dyDescent="0.3">
      <c r="A255" s="2"/>
    </row>
    <row r="256" spans="1:1" x14ac:dyDescent="0.3">
      <c r="A256" s="2"/>
    </row>
    <row r="257" spans="1:1" x14ac:dyDescent="0.3">
      <c r="A257" s="2"/>
    </row>
    <row r="258" spans="1:1" x14ac:dyDescent="0.3">
      <c r="A258" s="2"/>
    </row>
    <row r="259" spans="1:1" x14ac:dyDescent="0.3">
      <c r="A259" s="2"/>
    </row>
    <row r="260" spans="1:1" x14ac:dyDescent="0.3">
      <c r="A260" s="2"/>
    </row>
    <row r="261" spans="1:1" x14ac:dyDescent="0.3">
      <c r="A261" s="2"/>
    </row>
    <row r="262" spans="1:1" x14ac:dyDescent="0.3">
      <c r="A262" s="2"/>
    </row>
    <row r="263" spans="1:1" x14ac:dyDescent="0.3">
      <c r="A263" s="2"/>
    </row>
    <row r="264" spans="1:1" x14ac:dyDescent="0.3">
      <c r="A264" s="5"/>
    </row>
  </sheetData>
  <mergeCells count="110">
    <mergeCell ref="B225:E225"/>
    <mergeCell ref="A225:A226"/>
    <mergeCell ref="A2:E2"/>
    <mergeCell ref="B6:E6"/>
    <mergeCell ref="B10:E10"/>
    <mergeCell ref="B14:E14"/>
    <mergeCell ref="B17:E17"/>
    <mergeCell ref="B20:E20"/>
    <mergeCell ref="B24:E24"/>
    <mergeCell ref="B27:E27"/>
    <mergeCell ref="A218:A219"/>
    <mergeCell ref="A220:A222"/>
    <mergeCell ref="A223:A224"/>
    <mergeCell ref="B218:E218"/>
    <mergeCell ref="B220:E220"/>
    <mergeCell ref="B223:E223"/>
    <mergeCell ref="A207:A210"/>
    <mergeCell ref="A211:A215"/>
    <mergeCell ref="A216:A217"/>
    <mergeCell ref="B207:E207"/>
    <mergeCell ref="B211:E211"/>
    <mergeCell ref="B216:E216"/>
    <mergeCell ref="A192:A195"/>
    <mergeCell ref="A196:A201"/>
    <mergeCell ref="A202:A206"/>
    <mergeCell ref="B192:E192"/>
    <mergeCell ref="B196:E196"/>
    <mergeCell ref="B202:E202"/>
    <mergeCell ref="A179:A184"/>
    <mergeCell ref="A185:A187"/>
    <mergeCell ref="A188:A191"/>
    <mergeCell ref="B179:E179"/>
    <mergeCell ref="B185:E185"/>
    <mergeCell ref="B188:E188"/>
    <mergeCell ref="A166:A169"/>
    <mergeCell ref="A170:A172"/>
    <mergeCell ref="A173:A178"/>
    <mergeCell ref="B166:E166"/>
    <mergeCell ref="B170:E170"/>
    <mergeCell ref="B173:E173"/>
    <mergeCell ref="A148:A152"/>
    <mergeCell ref="A153:A159"/>
    <mergeCell ref="B148:E148"/>
    <mergeCell ref="B153:E153"/>
    <mergeCell ref="B160:E160"/>
    <mergeCell ref="A128:A131"/>
    <mergeCell ref="A132:A140"/>
    <mergeCell ref="A141:A147"/>
    <mergeCell ref="B128:E128"/>
    <mergeCell ref="B132:E132"/>
    <mergeCell ref="B141:E141"/>
    <mergeCell ref="A116:A118"/>
    <mergeCell ref="A119:A122"/>
    <mergeCell ref="A123:A127"/>
    <mergeCell ref="B116:E116"/>
    <mergeCell ref="B119:E119"/>
    <mergeCell ref="B123:E123"/>
    <mergeCell ref="A107:A109"/>
    <mergeCell ref="A110:A112"/>
    <mergeCell ref="A113:A115"/>
    <mergeCell ref="B107:E107"/>
    <mergeCell ref="B110:E110"/>
    <mergeCell ref="B113:E113"/>
    <mergeCell ref="A100:A103"/>
    <mergeCell ref="A104:A106"/>
    <mergeCell ref="B97:E97"/>
    <mergeCell ref="B100:E100"/>
    <mergeCell ref="B104:E104"/>
    <mergeCell ref="A48:A52"/>
    <mergeCell ref="A53:A57"/>
    <mergeCell ref="A58:A61"/>
    <mergeCell ref="B48:E48"/>
    <mergeCell ref="B53:E53"/>
    <mergeCell ref="B58:E58"/>
    <mergeCell ref="A87:A89"/>
    <mergeCell ref="A90:A92"/>
    <mergeCell ref="A93:A96"/>
    <mergeCell ref="B87:E87"/>
    <mergeCell ref="B90:E90"/>
    <mergeCell ref="B93:E93"/>
    <mergeCell ref="A75:A78"/>
    <mergeCell ref="A79:A82"/>
    <mergeCell ref="A83:A86"/>
    <mergeCell ref="B75:E75"/>
    <mergeCell ref="B79:E79"/>
    <mergeCell ref="B83:E83"/>
    <mergeCell ref="A14:A16"/>
    <mergeCell ref="A17:A19"/>
    <mergeCell ref="A20:A23"/>
    <mergeCell ref="A1:D1"/>
    <mergeCell ref="A6:A9"/>
    <mergeCell ref="A10:A13"/>
    <mergeCell ref="A97:A99"/>
    <mergeCell ref="A160:A165"/>
    <mergeCell ref="A35:A39"/>
    <mergeCell ref="A40:A43"/>
    <mergeCell ref="A44:A47"/>
    <mergeCell ref="B35:E35"/>
    <mergeCell ref="B40:E40"/>
    <mergeCell ref="B44:E44"/>
    <mergeCell ref="A24:A26"/>
    <mergeCell ref="A27:A31"/>
    <mergeCell ref="A32:A34"/>
    <mergeCell ref="B32:E32"/>
    <mergeCell ref="A62:A65"/>
    <mergeCell ref="A66:A70"/>
    <mergeCell ref="A71:A74"/>
    <mergeCell ref="B62:E62"/>
    <mergeCell ref="B66:E66"/>
    <mergeCell ref="B71:E71"/>
  </mergeCells>
  <pageMargins left="0.59055118110236227" right="0.39370078740157483" top="0.39370078740157483" bottom="0.39370078740157483" header="0.31496062992125984" footer="0.31496062992125984"/>
  <pageSetup paperSize="9" scale="50" fitToHeight="0" orientation="portrait" r:id="rId1"/>
  <rowBreaks count="4" manualBreakCount="4">
    <brk id="47" max="4" man="1"/>
    <brk id="103" max="4" man="1"/>
    <brk id="147" max="4" man="1"/>
    <brk id="195"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2:M124"/>
  <sheetViews>
    <sheetView topLeftCell="B1" zoomScale="70" zoomScaleNormal="70" zoomScaleSheetLayoutView="40" workbookViewId="0">
      <pane ySplit="6" topLeftCell="A8" activePane="bottomLeft" state="frozen"/>
      <selection activeCell="B1" sqref="B1"/>
      <selection pane="bottomLeft" activeCell="B14" sqref="B14:K14"/>
    </sheetView>
  </sheetViews>
  <sheetFormatPr defaultColWidth="9.28515625" defaultRowHeight="23.25" x14ac:dyDescent="0.35"/>
  <cols>
    <col min="1" max="1" width="6.5703125" style="33" hidden="1" customWidth="1"/>
    <col min="2" max="2" width="29.5703125" style="33" customWidth="1"/>
    <col min="3" max="3" width="14.85546875" style="33" customWidth="1"/>
    <col min="4" max="4" width="28.28515625" style="33" customWidth="1"/>
    <col min="5" max="5" width="14.85546875" style="33" customWidth="1"/>
    <col min="6" max="6" width="23.28515625" style="33" customWidth="1"/>
    <col min="7" max="7" width="14.85546875" style="33" customWidth="1"/>
    <col min="8" max="8" width="25.85546875" style="33" customWidth="1"/>
    <col min="9" max="9" width="14.85546875" style="33" customWidth="1"/>
    <col min="10" max="10" width="24.28515625" style="33" customWidth="1"/>
    <col min="11" max="11" width="15.28515625" style="33" customWidth="1"/>
    <col min="12" max="12" width="9.28515625" style="31"/>
    <col min="13" max="13" width="22.28515625" style="31" hidden="1" customWidth="1"/>
    <col min="14" max="16384" width="9.28515625" style="31"/>
  </cols>
  <sheetData>
    <row r="2" spans="1:13" s="39" customFormat="1" x14ac:dyDescent="0.35">
      <c r="A2" s="38"/>
      <c r="B2" s="72" t="s">
        <v>168</v>
      </c>
      <c r="C2" s="72"/>
      <c r="D2" s="72"/>
      <c r="E2" s="72"/>
      <c r="F2" s="72"/>
      <c r="G2" s="72"/>
      <c r="H2" s="72"/>
      <c r="I2" s="72"/>
      <c r="J2" s="72"/>
      <c r="K2" s="72"/>
    </row>
    <row r="3" spans="1:13" x14ac:dyDescent="0.35">
      <c r="A3" s="68" t="s">
        <v>7</v>
      </c>
      <c r="B3" s="68"/>
      <c r="C3" s="68"/>
      <c r="D3" s="68"/>
      <c r="E3" s="68"/>
      <c r="F3" s="68"/>
      <c r="G3" s="68"/>
      <c r="H3" s="68"/>
      <c r="I3" s="68"/>
      <c r="J3" s="68"/>
      <c r="K3" s="68"/>
    </row>
    <row r="4" spans="1:13" x14ac:dyDescent="0.35">
      <c r="A4" s="37"/>
      <c r="B4" s="37"/>
      <c r="C4" s="37"/>
      <c r="D4" s="37"/>
      <c r="E4" s="37"/>
      <c r="F4" s="37"/>
      <c r="G4" s="37"/>
      <c r="H4" s="37"/>
      <c r="I4" s="37"/>
      <c r="J4" s="41"/>
      <c r="K4" s="41"/>
    </row>
    <row r="5" spans="1:13" ht="135.75" customHeight="1" x14ac:dyDescent="0.35">
      <c r="A5" s="36" t="s">
        <v>4</v>
      </c>
      <c r="B5" s="69" t="s">
        <v>9</v>
      </c>
      <c r="C5" s="70"/>
      <c r="D5" s="69" t="s">
        <v>10</v>
      </c>
      <c r="E5" s="70"/>
      <c r="F5" s="69" t="s">
        <v>11</v>
      </c>
      <c r="G5" s="70"/>
      <c r="H5" s="69" t="s">
        <v>12</v>
      </c>
      <c r="I5" s="70"/>
      <c r="J5" s="69" t="s">
        <v>44</v>
      </c>
      <c r="K5" s="70"/>
    </row>
    <row r="6" spans="1:13" ht="87.75" customHeight="1" x14ac:dyDescent="0.35">
      <c r="A6" s="30"/>
      <c r="B6" s="51" t="s">
        <v>13</v>
      </c>
      <c r="C6" s="51" t="s">
        <v>14</v>
      </c>
      <c r="D6" s="51" t="s">
        <v>13</v>
      </c>
      <c r="E6" s="51" t="s">
        <v>14</v>
      </c>
      <c r="F6" s="51" t="s">
        <v>13</v>
      </c>
      <c r="G6" s="51" t="s">
        <v>14</v>
      </c>
      <c r="H6" s="51" t="s">
        <v>13</v>
      </c>
      <c r="I6" s="51" t="s">
        <v>14</v>
      </c>
      <c r="J6" s="51" t="s">
        <v>13</v>
      </c>
      <c r="K6" s="51" t="s">
        <v>14</v>
      </c>
    </row>
    <row r="7" spans="1:13" ht="279.75" customHeight="1" x14ac:dyDescent="0.35">
      <c r="A7" s="67" t="s">
        <v>181</v>
      </c>
      <c r="B7" s="67"/>
      <c r="C7" s="67"/>
      <c r="D7" s="67"/>
      <c r="E7" s="67"/>
      <c r="F7" s="67"/>
      <c r="G7" s="67"/>
      <c r="H7" s="67"/>
      <c r="I7" s="67"/>
      <c r="J7" s="67"/>
      <c r="K7" s="67"/>
      <c r="M7" s="34" t="s">
        <v>70</v>
      </c>
    </row>
    <row r="8" spans="1:13" s="32" customFormat="1" ht="52.5" customHeight="1" x14ac:dyDescent="0.35">
      <c r="A8" s="52"/>
      <c r="B8" s="65" t="s">
        <v>49</v>
      </c>
      <c r="C8" s="71"/>
      <c r="D8" s="71"/>
      <c r="E8" s="71"/>
      <c r="F8" s="71"/>
      <c r="G8" s="71"/>
      <c r="H8" s="71"/>
      <c r="I8" s="71"/>
      <c r="J8" s="71"/>
      <c r="K8" s="71"/>
    </row>
    <row r="9" spans="1:13" s="32" customFormat="1" ht="121.5" x14ac:dyDescent="0.35">
      <c r="A9" s="53"/>
      <c r="B9" s="53" t="s">
        <v>15</v>
      </c>
      <c r="C9" s="54" t="s">
        <v>16</v>
      </c>
      <c r="D9" s="53" t="s">
        <v>17</v>
      </c>
      <c r="E9" s="54" t="s">
        <v>16</v>
      </c>
      <c r="F9" s="53" t="s">
        <v>18</v>
      </c>
      <c r="G9" s="54" t="s">
        <v>16</v>
      </c>
      <c r="H9" s="53" t="s">
        <v>17</v>
      </c>
      <c r="I9" s="54" t="s">
        <v>16</v>
      </c>
      <c r="J9" s="53" t="s">
        <v>207</v>
      </c>
      <c r="K9" s="54" t="s">
        <v>16</v>
      </c>
    </row>
    <row r="10" spans="1:13" ht="201.75" customHeight="1" x14ac:dyDescent="0.35">
      <c r="A10" s="65">
        <v>2</v>
      </c>
      <c r="B10" s="67" t="s">
        <v>182</v>
      </c>
      <c r="C10" s="67"/>
      <c r="D10" s="67"/>
      <c r="E10" s="67"/>
      <c r="F10" s="67"/>
      <c r="G10" s="67"/>
      <c r="H10" s="67"/>
      <c r="I10" s="67"/>
      <c r="J10" s="67"/>
      <c r="K10" s="67"/>
      <c r="M10" s="35" t="s">
        <v>71</v>
      </c>
    </row>
    <row r="11" spans="1:13" s="32" customFormat="1" ht="45.75" customHeight="1" x14ac:dyDescent="0.35">
      <c r="A11" s="65"/>
      <c r="B11" s="65" t="s">
        <v>50</v>
      </c>
      <c r="C11" s="65"/>
      <c r="D11" s="65"/>
      <c r="E11" s="65"/>
      <c r="F11" s="65"/>
      <c r="G11" s="65"/>
      <c r="H11" s="65"/>
      <c r="I11" s="65"/>
      <c r="J11" s="65"/>
      <c r="K11" s="65"/>
    </row>
    <row r="12" spans="1:13" s="32" customFormat="1" ht="121.5" x14ac:dyDescent="0.35">
      <c r="A12" s="65"/>
      <c r="B12" s="53" t="s">
        <v>15</v>
      </c>
      <c r="C12" s="54" t="s">
        <v>16</v>
      </c>
      <c r="D12" s="53" t="s">
        <v>17</v>
      </c>
      <c r="E12" s="54" t="s">
        <v>16</v>
      </c>
      <c r="F12" s="53" t="s">
        <v>18</v>
      </c>
      <c r="G12" s="54" t="s">
        <v>16</v>
      </c>
      <c r="H12" s="53" t="s">
        <v>17</v>
      </c>
      <c r="I12" s="54" t="s">
        <v>16</v>
      </c>
      <c r="J12" s="53" t="s">
        <v>207</v>
      </c>
      <c r="K12" s="54" t="s">
        <v>16</v>
      </c>
      <c r="M12" s="35"/>
    </row>
    <row r="13" spans="1:13" ht="98.25" customHeight="1" x14ac:dyDescent="0.35">
      <c r="A13" s="53">
        <v>4</v>
      </c>
      <c r="B13" s="67" t="s">
        <v>201</v>
      </c>
      <c r="C13" s="67"/>
      <c r="D13" s="67"/>
      <c r="E13" s="67"/>
      <c r="F13" s="67"/>
      <c r="G13" s="67"/>
      <c r="H13" s="67"/>
      <c r="I13" s="67"/>
      <c r="J13" s="67"/>
      <c r="K13" s="67"/>
      <c r="M13" s="34" t="s">
        <v>72</v>
      </c>
    </row>
    <row r="14" spans="1:13" s="32" customFormat="1" ht="50.25" customHeight="1" x14ac:dyDescent="0.35">
      <c r="A14" s="53"/>
      <c r="B14" s="65" t="s">
        <v>51</v>
      </c>
      <c r="C14" s="71"/>
      <c r="D14" s="71"/>
      <c r="E14" s="71"/>
      <c r="F14" s="71"/>
      <c r="G14" s="71"/>
      <c r="H14" s="71"/>
      <c r="I14" s="71"/>
      <c r="J14" s="71"/>
      <c r="K14" s="71"/>
    </row>
    <row r="15" spans="1:13" s="32" customFormat="1" ht="131.25" customHeight="1" x14ac:dyDescent="0.35">
      <c r="A15" s="53"/>
      <c r="B15" s="53" t="s">
        <v>15</v>
      </c>
      <c r="C15" s="54" t="s">
        <v>16</v>
      </c>
      <c r="D15" s="53" t="s">
        <v>17</v>
      </c>
      <c r="E15" s="54" t="s">
        <v>16</v>
      </c>
      <c r="F15" s="53" t="s">
        <v>18</v>
      </c>
      <c r="G15" s="54" t="s">
        <v>16</v>
      </c>
      <c r="H15" s="53" t="s">
        <v>17</v>
      </c>
      <c r="I15" s="54" t="s">
        <v>16</v>
      </c>
      <c r="J15" s="53" t="s">
        <v>207</v>
      </c>
      <c r="K15" s="54" t="s">
        <v>16</v>
      </c>
    </row>
    <row r="16" spans="1:13" ht="283.5" customHeight="1" x14ac:dyDescent="0.35">
      <c r="A16" s="67" t="s">
        <v>181</v>
      </c>
      <c r="B16" s="67"/>
      <c r="C16" s="67"/>
      <c r="D16" s="67"/>
      <c r="E16" s="67"/>
      <c r="F16" s="67"/>
      <c r="G16" s="67"/>
      <c r="H16" s="67"/>
      <c r="I16" s="67"/>
      <c r="J16" s="67"/>
      <c r="K16" s="67"/>
      <c r="M16" s="34" t="s">
        <v>70</v>
      </c>
    </row>
    <row r="17" spans="1:11" s="32" customFormat="1" ht="51" customHeight="1" x14ac:dyDescent="0.35">
      <c r="A17" s="53"/>
      <c r="B17" s="65" t="s">
        <v>145</v>
      </c>
      <c r="C17" s="65"/>
      <c r="D17" s="65"/>
      <c r="E17" s="65"/>
      <c r="F17" s="65"/>
      <c r="G17" s="65"/>
      <c r="H17" s="65"/>
      <c r="I17" s="65"/>
      <c r="J17" s="65"/>
      <c r="K17" s="65"/>
    </row>
    <row r="18" spans="1:11" s="32" customFormat="1" ht="153.75" customHeight="1" x14ac:dyDescent="0.35">
      <c r="A18" s="53"/>
      <c r="B18" s="53" t="s">
        <v>20</v>
      </c>
      <c r="C18" s="54" t="s">
        <v>16</v>
      </c>
      <c r="D18" s="65" t="s">
        <v>21</v>
      </c>
      <c r="E18" s="66" t="s">
        <v>16</v>
      </c>
      <c r="F18" s="65" t="s">
        <v>22</v>
      </c>
      <c r="G18" s="66" t="s">
        <v>16</v>
      </c>
      <c r="H18" s="53" t="s">
        <v>23</v>
      </c>
      <c r="I18" s="54" t="s">
        <v>16</v>
      </c>
      <c r="J18" s="53" t="s">
        <v>24</v>
      </c>
      <c r="K18" s="54" t="s">
        <v>16</v>
      </c>
    </row>
    <row r="19" spans="1:11" s="32" customFormat="1" ht="136.5" customHeight="1" x14ac:dyDescent="0.35">
      <c r="A19" s="53"/>
      <c r="B19" s="53" t="s">
        <v>25</v>
      </c>
      <c r="C19" s="54" t="s">
        <v>16</v>
      </c>
      <c r="D19" s="65"/>
      <c r="E19" s="66"/>
      <c r="F19" s="65"/>
      <c r="G19" s="66"/>
      <c r="H19" s="53" t="s">
        <v>26</v>
      </c>
      <c r="I19" s="54" t="s">
        <v>16</v>
      </c>
      <c r="J19" s="65" t="s">
        <v>210</v>
      </c>
      <c r="K19" s="66" t="s">
        <v>16</v>
      </c>
    </row>
    <row r="20" spans="1:11" s="32" customFormat="1" ht="363" customHeight="1" x14ac:dyDescent="0.35">
      <c r="A20" s="53"/>
      <c r="B20" s="53" t="s">
        <v>28</v>
      </c>
      <c r="C20" s="54" t="s">
        <v>16</v>
      </c>
      <c r="D20" s="65"/>
      <c r="E20" s="66"/>
      <c r="F20" s="53" t="s">
        <v>19</v>
      </c>
      <c r="G20" s="54" t="s">
        <v>16</v>
      </c>
      <c r="H20" s="53" t="s">
        <v>29</v>
      </c>
      <c r="I20" s="54" t="s">
        <v>16</v>
      </c>
      <c r="J20" s="65"/>
      <c r="K20" s="66"/>
    </row>
    <row r="21" spans="1:11" ht="128.25" customHeight="1" x14ac:dyDescent="0.35">
      <c r="A21" s="65">
        <v>27</v>
      </c>
      <c r="B21" s="67" t="s">
        <v>146</v>
      </c>
      <c r="C21" s="67"/>
      <c r="D21" s="67"/>
      <c r="E21" s="67"/>
      <c r="F21" s="67"/>
      <c r="G21" s="67"/>
      <c r="H21" s="67"/>
      <c r="I21" s="67"/>
      <c r="J21" s="67"/>
      <c r="K21" s="67"/>
    </row>
    <row r="22" spans="1:11" s="32" customFormat="1" x14ac:dyDescent="0.35">
      <c r="A22" s="71"/>
      <c r="B22" s="65" t="s">
        <v>147</v>
      </c>
      <c r="C22" s="65"/>
      <c r="D22" s="65"/>
      <c r="E22" s="65"/>
      <c r="F22" s="65"/>
      <c r="G22" s="65"/>
      <c r="H22" s="65"/>
      <c r="I22" s="65"/>
      <c r="J22" s="65"/>
      <c r="K22" s="65"/>
    </row>
    <row r="23" spans="1:11" s="32" customFormat="1" ht="195" customHeight="1" x14ac:dyDescent="0.35">
      <c r="A23" s="53"/>
      <c r="B23" s="53" t="s">
        <v>20</v>
      </c>
      <c r="C23" s="54" t="s">
        <v>16</v>
      </c>
      <c r="D23" s="65" t="s">
        <v>21</v>
      </c>
      <c r="E23" s="66" t="s">
        <v>16</v>
      </c>
      <c r="F23" s="65" t="s">
        <v>22</v>
      </c>
      <c r="G23" s="66" t="s">
        <v>16</v>
      </c>
      <c r="H23" s="53" t="s">
        <v>23</v>
      </c>
      <c r="I23" s="54" t="s">
        <v>16</v>
      </c>
      <c r="J23" s="53" t="s">
        <v>24</v>
      </c>
      <c r="K23" s="54" t="s">
        <v>16</v>
      </c>
    </row>
    <row r="24" spans="1:11" s="32" customFormat="1" ht="255.75" customHeight="1" x14ac:dyDescent="0.35">
      <c r="A24" s="53"/>
      <c r="B24" s="53" t="s">
        <v>25</v>
      </c>
      <c r="C24" s="54" t="s">
        <v>16</v>
      </c>
      <c r="D24" s="65"/>
      <c r="E24" s="66"/>
      <c r="F24" s="65"/>
      <c r="G24" s="66"/>
      <c r="H24" s="53" t="s">
        <v>26</v>
      </c>
      <c r="I24" s="54" t="s">
        <v>16</v>
      </c>
      <c r="J24" s="65" t="s">
        <v>27</v>
      </c>
      <c r="K24" s="66" t="s">
        <v>16</v>
      </c>
    </row>
    <row r="25" spans="1:11" s="32" customFormat="1" ht="260.25" customHeight="1" x14ac:dyDescent="0.35">
      <c r="A25" s="53"/>
      <c r="B25" s="53" t="s">
        <v>28</v>
      </c>
      <c r="C25" s="54" t="s">
        <v>16</v>
      </c>
      <c r="D25" s="65"/>
      <c r="E25" s="66"/>
      <c r="F25" s="53" t="s">
        <v>19</v>
      </c>
      <c r="G25" s="54" t="s">
        <v>16</v>
      </c>
      <c r="H25" s="53" t="s">
        <v>29</v>
      </c>
      <c r="I25" s="54" t="s">
        <v>16</v>
      </c>
      <c r="J25" s="65"/>
      <c r="K25" s="66"/>
    </row>
    <row r="26" spans="1:11" s="32" customFormat="1" ht="130.5" customHeight="1" x14ac:dyDescent="0.35">
      <c r="A26" s="53"/>
      <c r="B26" s="67" t="s">
        <v>148</v>
      </c>
      <c r="C26" s="67"/>
      <c r="D26" s="67"/>
      <c r="E26" s="67"/>
      <c r="F26" s="67"/>
      <c r="G26" s="67"/>
      <c r="H26" s="67"/>
      <c r="I26" s="67"/>
      <c r="J26" s="67"/>
      <c r="K26" s="67"/>
    </row>
    <row r="27" spans="1:11" s="32" customFormat="1" ht="30.75" customHeight="1" x14ac:dyDescent="0.35">
      <c r="A27" s="53"/>
      <c r="B27" s="65" t="s">
        <v>82</v>
      </c>
      <c r="C27" s="65"/>
      <c r="D27" s="65"/>
      <c r="E27" s="65"/>
      <c r="F27" s="65"/>
      <c r="G27" s="65"/>
      <c r="H27" s="65"/>
      <c r="I27" s="65"/>
      <c r="J27" s="65"/>
      <c r="K27" s="65"/>
    </row>
    <row r="28" spans="1:11" s="32" customFormat="1" ht="140.25" customHeight="1" x14ac:dyDescent="0.35">
      <c r="A28" s="53"/>
      <c r="B28" s="53" t="s">
        <v>20</v>
      </c>
      <c r="C28" s="54" t="s">
        <v>16</v>
      </c>
      <c r="D28" s="65" t="s">
        <v>21</v>
      </c>
      <c r="E28" s="66" t="s">
        <v>16</v>
      </c>
      <c r="F28" s="65" t="s">
        <v>22</v>
      </c>
      <c r="G28" s="66" t="s">
        <v>16</v>
      </c>
      <c r="H28" s="53" t="s">
        <v>23</v>
      </c>
      <c r="I28" s="54" t="s">
        <v>16</v>
      </c>
      <c r="J28" s="53" t="s">
        <v>24</v>
      </c>
      <c r="K28" s="54" t="s">
        <v>16</v>
      </c>
    </row>
    <row r="29" spans="1:11" s="32" customFormat="1" ht="207" customHeight="1" x14ac:dyDescent="0.35">
      <c r="A29" s="53"/>
      <c r="B29" s="53" t="s">
        <v>25</v>
      </c>
      <c r="C29" s="54" t="s">
        <v>16</v>
      </c>
      <c r="D29" s="65"/>
      <c r="E29" s="66"/>
      <c r="F29" s="65"/>
      <c r="G29" s="66"/>
      <c r="H29" s="53" t="s">
        <v>26</v>
      </c>
      <c r="I29" s="54" t="s">
        <v>16</v>
      </c>
      <c r="J29" s="65" t="s">
        <v>27</v>
      </c>
      <c r="K29" s="66" t="s">
        <v>16</v>
      </c>
    </row>
    <row r="30" spans="1:11" s="32" customFormat="1" ht="210" customHeight="1" x14ac:dyDescent="0.35">
      <c r="A30" s="53"/>
      <c r="B30" s="53" t="s">
        <v>28</v>
      </c>
      <c r="C30" s="54" t="s">
        <v>16</v>
      </c>
      <c r="D30" s="65"/>
      <c r="E30" s="66"/>
      <c r="F30" s="53" t="s">
        <v>19</v>
      </c>
      <c r="G30" s="54" t="s">
        <v>16</v>
      </c>
      <c r="H30" s="53" t="s">
        <v>29</v>
      </c>
      <c r="I30" s="54" t="s">
        <v>16</v>
      </c>
      <c r="J30" s="65"/>
      <c r="K30" s="66"/>
    </row>
    <row r="31" spans="1:11" ht="48.75" customHeight="1" x14ac:dyDescent="0.35">
      <c r="A31" s="65"/>
      <c r="B31" s="67" t="s">
        <v>149</v>
      </c>
      <c r="C31" s="67"/>
      <c r="D31" s="67"/>
      <c r="E31" s="67"/>
      <c r="F31" s="67"/>
      <c r="G31" s="67"/>
      <c r="H31" s="67"/>
      <c r="I31" s="67"/>
      <c r="J31" s="67"/>
      <c r="K31" s="67"/>
    </row>
    <row r="32" spans="1:11" s="32" customFormat="1" x14ac:dyDescent="0.35">
      <c r="A32" s="65"/>
      <c r="B32" s="65" t="s">
        <v>45</v>
      </c>
      <c r="C32" s="65"/>
      <c r="D32" s="65"/>
      <c r="E32" s="65"/>
      <c r="F32" s="65"/>
      <c r="G32" s="65"/>
      <c r="H32" s="65"/>
      <c r="I32" s="65"/>
      <c r="J32" s="65"/>
      <c r="K32" s="65"/>
    </row>
    <row r="33" spans="1:13" s="32" customFormat="1" ht="140.25" customHeight="1" x14ac:dyDescent="0.35">
      <c r="A33" s="65"/>
      <c r="B33" s="53" t="s">
        <v>20</v>
      </c>
      <c r="C33" s="54" t="s">
        <v>16</v>
      </c>
      <c r="D33" s="65" t="s">
        <v>21</v>
      </c>
      <c r="E33" s="66" t="s">
        <v>16</v>
      </c>
      <c r="F33" s="65" t="s">
        <v>22</v>
      </c>
      <c r="G33" s="66" t="s">
        <v>16</v>
      </c>
      <c r="H33" s="53" t="s">
        <v>23</v>
      </c>
      <c r="I33" s="54" t="s">
        <v>16</v>
      </c>
      <c r="J33" s="53" t="s">
        <v>24</v>
      </c>
      <c r="K33" s="54" t="s">
        <v>16</v>
      </c>
    </row>
    <row r="34" spans="1:13" s="32" customFormat="1" ht="295.5" customHeight="1" x14ac:dyDescent="0.35">
      <c r="A34" s="65"/>
      <c r="B34" s="53" t="s">
        <v>25</v>
      </c>
      <c r="C34" s="54" t="s">
        <v>16</v>
      </c>
      <c r="D34" s="65"/>
      <c r="E34" s="66"/>
      <c r="F34" s="65"/>
      <c r="G34" s="66"/>
      <c r="H34" s="53" t="s">
        <v>26</v>
      </c>
      <c r="I34" s="54" t="s">
        <v>16</v>
      </c>
      <c r="J34" s="65" t="s">
        <v>27</v>
      </c>
      <c r="K34" s="66" t="s">
        <v>16</v>
      </c>
    </row>
    <row r="35" spans="1:13" s="32" customFormat="1" ht="232.5" customHeight="1" x14ac:dyDescent="0.35">
      <c r="A35" s="65"/>
      <c r="B35" s="53" t="s">
        <v>28</v>
      </c>
      <c r="C35" s="54" t="s">
        <v>16</v>
      </c>
      <c r="D35" s="65"/>
      <c r="E35" s="66"/>
      <c r="F35" s="53" t="s">
        <v>19</v>
      </c>
      <c r="G35" s="54" t="s">
        <v>16</v>
      </c>
      <c r="H35" s="53" t="s">
        <v>29</v>
      </c>
      <c r="I35" s="54" t="s">
        <v>16</v>
      </c>
      <c r="J35" s="65"/>
      <c r="K35" s="66"/>
    </row>
    <row r="36" spans="1:13" s="32" customFormat="1" ht="70.5" customHeight="1" x14ac:dyDescent="0.35">
      <c r="A36" s="65"/>
      <c r="B36" s="67" t="s">
        <v>183</v>
      </c>
      <c r="C36" s="67"/>
      <c r="D36" s="67"/>
      <c r="E36" s="67"/>
      <c r="F36" s="67"/>
      <c r="G36" s="67"/>
      <c r="H36" s="67"/>
      <c r="I36" s="67"/>
      <c r="J36" s="67"/>
      <c r="K36" s="67"/>
    </row>
    <row r="37" spans="1:13" s="32" customFormat="1" x14ac:dyDescent="0.35">
      <c r="A37" s="65"/>
      <c r="B37" s="65" t="s">
        <v>48</v>
      </c>
      <c r="C37" s="65"/>
      <c r="D37" s="65"/>
      <c r="E37" s="65"/>
      <c r="F37" s="65"/>
      <c r="G37" s="65"/>
      <c r="H37" s="65"/>
      <c r="I37" s="65"/>
      <c r="J37" s="65"/>
      <c r="K37" s="65"/>
    </row>
    <row r="38" spans="1:13" s="32" customFormat="1" ht="148.5" customHeight="1" x14ac:dyDescent="0.35">
      <c r="A38" s="65"/>
      <c r="B38" s="53" t="s">
        <v>20</v>
      </c>
      <c r="C38" s="54" t="s">
        <v>16</v>
      </c>
      <c r="D38" s="65" t="s">
        <v>21</v>
      </c>
      <c r="E38" s="66" t="s">
        <v>16</v>
      </c>
      <c r="F38" s="65" t="s">
        <v>22</v>
      </c>
      <c r="G38" s="66" t="s">
        <v>16</v>
      </c>
      <c r="H38" s="53" t="s">
        <v>23</v>
      </c>
      <c r="I38" s="54" t="s">
        <v>16</v>
      </c>
      <c r="J38" s="53" t="s">
        <v>24</v>
      </c>
      <c r="K38" s="54" t="s">
        <v>16</v>
      </c>
      <c r="M38" s="31" t="s">
        <v>52</v>
      </c>
    </row>
    <row r="39" spans="1:13" s="32" customFormat="1" ht="223.5" customHeight="1" x14ac:dyDescent="0.35">
      <c r="A39" s="65"/>
      <c r="B39" s="53" t="s">
        <v>25</v>
      </c>
      <c r="C39" s="54" t="s">
        <v>16</v>
      </c>
      <c r="D39" s="65"/>
      <c r="E39" s="66"/>
      <c r="F39" s="65"/>
      <c r="G39" s="66"/>
      <c r="H39" s="53" t="s">
        <v>26</v>
      </c>
      <c r="I39" s="54" t="s">
        <v>16</v>
      </c>
      <c r="J39" s="65" t="s">
        <v>27</v>
      </c>
      <c r="K39" s="66" t="s">
        <v>16</v>
      </c>
    </row>
    <row r="40" spans="1:13" s="32" customFormat="1" ht="293.25" customHeight="1" x14ac:dyDescent="0.35">
      <c r="A40" s="65"/>
      <c r="B40" s="53" t="s">
        <v>28</v>
      </c>
      <c r="C40" s="54" t="s">
        <v>16</v>
      </c>
      <c r="D40" s="65"/>
      <c r="E40" s="66"/>
      <c r="F40" s="53" t="s">
        <v>19</v>
      </c>
      <c r="G40" s="54" t="s">
        <v>16</v>
      </c>
      <c r="H40" s="53" t="s">
        <v>29</v>
      </c>
      <c r="I40" s="54" t="s">
        <v>16</v>
      </c>
      <c r="J40" s="65"/>
      <c r="K40" s="66"/>
    </row>
    <row r="41" spans="1:13" s="32" customFormat="1" ht="93.75" customHeight="1" x14ac:dyDescent="0.35">
      <c r="A41" s="65"/>
      <c r="B41" s="67" t="s">
        <v>185</v>
      </c>
      <c r="C41" s="65"/>
      <c r="D41" s="65"/>
      <c r="E41" s="65"/>
      <c r="F41" s="65"/>
      <c r="G41" s="65"/>
      <c r="H41" s="65"/>
      <c r="I41" s="65"/>
      <c r="J41" s="65"/>
      <c r="K41" s="65"/>
    </row>
    <row r="42" spans="1:13" s="32" customFormat="1" ht="27.75" customHeight="1" x14ac:dyDescent="0.35">
      <c r="A42" s="65"/>
      <c r="B42" s="65" t="s">
        <v>46</v>
      </c>
      <c r="C42" s="65"/>
      <c r="D42" s="65"/>
      <c r="E42" s="65"/>
      <c r="F42" s="65"/>
      <c r="G42" s="65"/>
      <c r="H42" s="65"/>
      <c r="I42" s="65"/>
      <c r="J42" s="65"/>
      <c r="K42" s="65"/>
    </row>
    <row r="43" spans="1:13" s="32" customFormat="1" ht="159" customHeight="1" x14ac:dyDescent="0.35">
      <c r="A43" s="65"/>
      <c r="B43" s="53" t="s">
        <v>20</v>
      </c>
      <c r="C43" s="54" t="s">
        <v>16</v>
      </c>
      <c r="D43" s="65" t="s">
        <v>21</v>
      </c>
      <c r="E43" s="66" t="s">
        <v>16</v>
      </c>
      <c r="F43" s="65" t="s">
        <v>22</v>
      </c>
      <c r="G43" s="66" t="s">
        <v>16</v>
      </c>
      <c r="H43" s="53" t="s">
        <v>23</v>
      </c>
      <c r="I43" s="54" t="s">
        <v>16</v>
      </c>
      <c r="J43" s="53" t="s">
        <v>24</v>
      </c>
      <c r="K43" s="54" t="s">
        <v>16</v>
      </c>
      <c r="M43" s="31"/>
    </row>
    <row r="44" spans="1:13" s="32" customFormat="1" ht="199.5" customHeight="1" x14ac:dyDescent="0.35">
      <c r="A44" s="65"/>
      <c r="B44" s="53" t="s">
        <v>25</v>
      </c>
      <c r="C44" s="54" t="s">
        <v>16</v>
      </c>
      <c r="D44" s="65"/>
      <c r="E44" s="66"/>
      <c r="F44" s="65"/>
      <c r="G44" s="66"/>
      <c r="H44" s="53" t="s">
        <v>26</v>
      </c>
      <c r="I44" s="54" t="s">
        <v>16</v>
      </c>
      <c r="J44" s="65" t="s">
        <v>27</v>
      </c>
      <c r="K44" s="66" t="s">
        <v>16</v>
      </c>
    </row>
    <row r="45" spans="1:13" s="32" customFormat="1" ht="311.25" customHeight="1" x14ac:dyDescent="0.35">
      <c r="A45" s="65"/>
      <c r="B45" s="53" t="s">
        <v>28</v>
      </c>
      <c r="C45" s="54" t="s">
        <v>16</v>
      </c>
      <c r="D45" s="65"/>
      <c r="E45" s="66"/>
      <c r="F45" s="53" t="s">
        <v>19</v>
      </c>
      <c r="G45" s="54" t="s">
        <v>16</v>
      </c>
      <c r="H45" s="53" t="s">
        <v>29</v>
      </c>
      <c r="I45" s="54" t="s">
        <v>16</v>
      </c>
      <c r="J45" s="65"/>
      <c r="K45" s="66"/>
    </row>
    <row r="46" spans="1:13" s="32" customFormat="1" ht="70.5" customHeight="1" x14ac:dyDescent="0.35">
      <c r="A46" s="65"/>
      <c r="B46" s="67" t="s">
        <v>151</v>
      </c>
      <c r="C46" s="67"/>
      <c r="D46" s="67"/>
      <c r="E46" s="67"/>
      <c r="F46" s="67"/>
      <c r="G46" s="67"/>
      <c r="H46" s="67"/>
      <c r="I46" s="67"/>
      <c r="J46" s="67"/>
      <c r="K46" s="67"/>
    </row>
    <row r="47" spans="1:13" s="32" customFormat="1" ht="23.25" customHeight="1" x14ac:dyDescent="0.35">
      <c r="A47" s="65"/>
      <c r="B47" s="65" t="s">
        <v>150</v>
      </c>
      <c r="C47" s="65"/>
      <c r="D47" s="65"/>
      <c r="E47" s="65"/>
      <c r="F47" s="65"/>
      <c r="G47" s="65"/>
      <c r="H47" s="65"/>
      <c r="I47" s="65"/>
      <c r="J47" s="65"/>
      <c r="K47" s="65"/>
    </row>
    <row r="48" spans="1:13" s="32" customFormat="1" ht="144" customHeight="1" x14ac:dyDescent="0.35">
      <c r="A48" s="65"/>
      <c r="B48" s="53" t="s">
        <v>20</v>
      </c>
      <c r="C48" s="54" t="s">
        <v>16</v>
      </c>
      <c r="D48" s="65" t="s">
        <v>21</v>
      </c>
      <c r="E48" s="66" t="s">
        <v>16</v>
      </c>
      <c r="F48" s="65" t="s">
        <v>22</v>
      </c>
      <c r="G48" s="66" t="s">
        <v>16</v>
      </c>
      <c r="H48" s="53" t="s">
        <v>23</v>
      </c>
      <c r="I48" s="54" t="s">
        <v>16</v>
      </c>
      <c r="J48" s="53" t="s">
        <v>24</v>
      </c>
      <c r="K48" s="54" t="s">
        <v>16</v>
      </c>
      <c r="M48" s="31"/>
    </row>
    <row r="49" spans="1:13" s="32" customFormat="1" ht="234.75" customHeight="1" x14ac:dyDescent="0.35">
      <c r="A49" s="65"/>
      <c r="B49" s="53" t="s">
        <v>25</v>
      </c>
      <c r="C49" s="54" t="s">
        <v>16</v>
      </c>
      <c r="D49" s="65"/>
      <c r="E49" s="66"/>
      <c r="F49" s="65"/>
      <c r="G49" s="66"/>
      <c r="H49" s="53" t="s">
        <v>26</v>
      </c>
      <c r="I49" s="54" t="s">
        <v>16</v>
      </c>
      <c r="J49" s="65" t="s">
        <v>27</v>
      </c>
      <c r="K49" s="66" t="s">
        <v>16</v>
      </c>
    </row>
    <row r="50" spans="1:13" s="32" customFormat="1" ht="288" customHeight="1" x14ac:dyDescent="0.35">
      <c r="A50" s="65"/>
      <c r="B50" s="53" t="s">
        <v>28</v>
      </c>
      <c r="C50" s="54" t="s">
        <v>16</v>
      </c>
      <c r="D50" s="65"/>
      <c r="E50" s="66"/>
      <c r="F50" s="53" t="s">
        <v>19</v>
      </c>
      <c r="G50" s="54" t="s">
        <v>16</v>
      </c>
      <c r="H50" s="53" t="s">
        <v>29</v>
      </c>
      <c r="I50" s="54" t="s">
        <v>16</v>
      </c>
      <c r="J50" s="65"/>
      <c r="K50" s="66"/>
    </row>
    <row r="51" spans="1:13" s="32" customFormat="1" ht="112.5" customHeight="1" x14ac:dyDescent="0.35">
      <c r="A51" s="65"/>
      <c r="B51" s="67" t="s">
        <v>186</v>
      </c>
      <c r="C51" s="67"/>
      <c r="D51" s="67"/>
      <c r="E51" s="67"/>
      <c r="F51" s="67"/>
      <c r="G51" s="67"/>
      <c r="H51" s="67"/>
      <c r="I51" s="67"/>
      <c r="J51" s="67"/>
      <c r="K51" s="67"/>
    </row>
    <row r="52" spans="1:13" s="32" customFormat="1" ht="39" customHeight="1" x14ac:dyDescent="0.35">
      <c r="A52" s="65"/>
      <c r="B52" s="65" t="s">
        <v>96</v>
      </c>
      <c r="C52" s="65"/>
      <c r="D52" s="65"/>
      <c r="E52" s="65"/>
      <c r="F52" s="65"/>
      <c r="G52" s="65"/>
      <c r="H52" s="65"/>
      <c r="I52" s="65"/>
      <c r="J52" s="65"/>
      <c r="K52" s="65"/>
    </row>
    <row r="53" spans="1:13" s="32" customFormat="1" ht="146.25" customHeight="1" x14ac:dyDescent="0.35">
      <c r="A53" s="65"/>
      <c r="B53" s="53" t="s">
        <v>20</v>
      </c>
      <c r="C53" s="54" t="s">
        <v>16</v>
      </c>
      <c r="D53" s="65" t="s">
        <v>21</v>
      </c>
      <c r="E53" s="66" t="s">
        <v>16</v>
      </c>
      <c r="F53" s="65" t="s">
        <v>22</v>
      </c>
      <c r="G53" s="66" t="s">
        <v>16</v>
      </c>
      <c r="H53" s="53" t="s">
        <v>23</v>
      </c>
      <c r="I53" s="54" t="s">
        <v>16</v>
      </c>
      <c r="J53" s="53" t="s">
        <v>24</v>
      </c>
      <c r="K53" s="54" t="s">
        <v>16</v>
      </c>
      <c r="M53" s="31"/>
    </row>
    <row r="54" spans="1:13" s="32" customFormat="1" ht="258" customHeight="1" x14ac:dyDescent="0.35">
      <c r="A54" s="65"/>
      <c r="B54" s="53" t="s">
        <v>25</v>
      </c>
      <c r="C54" s="54" t="s">
        <v>16</v>
      </c>
      <c r="D54" s="65"/>
      <c r="E54" s="66"/>
      <c r="F54" s="65"/>
      <c r="G54" s="66"/>
      <c r="H54" s="53" t="s">
        <v>26</v>
      </c>
      <c r="I54" s="54" t="s">
        <v>16</v>
      </c>
      <c r="J54" s="65" t="s">
        <v>27</v>
      </c>
      <c r="K54" s="66" t="s">
        <v>16</v>
      </c>
    </row>
    <row r="55" spans="1:13" s="32" customFormat="1" ht="259.5" customHeight="1" x14ac:dyDescent="0.35">
      <c r="A55" s="65"/>
      <c r="B55" s="53" t="s">
        <v>28</v>
      </c>
      <c r="C55" s="54" t="s">
        <v>16</v>
      </c>
      <c r="D55" s="65"/>
      <c r="E55" s="66"/>
      <c r="F55" s="53" t="s">
        <v>19</v>
      </c>
      <c r="G55" s="54" t="s">
        <v>16</v>
      </c>
      <c r="H55" s="53" t="s">
        <v>29</v>
      </c>
      <c r="I55" s="54" t="s">
        <v>16</v>
      </c>
      <c r="J55" s="65"/>
      <c r="K55" s="66"/>
    </row>
    <row r="56" spans="1:13" ht="37.5" customHeight="1" x14ac:dyDescent="0.35">
      <c r="A56" s="65"/>
      <c r="B56" s="67" t="s">
        <v>184</v>
      </c>
      <c r="C56" s="67"/>
      <c r="D56" s="67"/>
      <c r="E56" s="67"/>
      <c r="F56" s="67"/>
      <c r="G56" s="67"/>
      <c r="H56" s="67"/>
      <c r="I56" s="67"/>
      <c r="J56" s="67"/>
      <c r="K56" s="67"/>
    </row>
    <row r="57" spans="1:13" s="32" customFormat="1" x14ac:dyDescent="0.35">
      <c r="A57" s="65"/>
      <c r="B57" s="65" t="s">
        <v>92</v>
      </c>
      <c r="C57" s="65"/>
      <c r="D57" s="65"/>
      <c r="E57" s="65"/>
      <c r="F57" s="65"/>
      <c r="G57" s="65"/>
      <c r="H57" s="65"/>
      <c r="I57" s="65"/>
      <c r="J57" s="65"/>
      <c r="K57" s="65"/>
    </row>
    <row r="58" spans="1:13" s="32" customFormat="1" ht="144" customHeight="1" x14ac:dyDescent="0.35">
      <c r="A58" s="65"/>
      <c r="B58" s="53" t="s">
        <v>20</v>
      </c>
      <c r="C58" s="54" t="s">
        <v>16</v>
      </c>
      <c r="D58" s="65" t="s">
        <v>21</v>
      </c>
      <c r="E58" s="66" t="s">
        <v>16</v>
      </c>
      <c r="F58" s="65" t="s">
        <v>22</v>
      </c>
      <c r="G58" s="66" t="s">
        <v>16</v>
      </c>
      <c r="H58" s="53" t="s">
        <v>23</v>
      </c>
      <c r="I58" s="54" t="s">
        <v>16</v>
      </c>
      <c r="J58" s="53" t="s">
        <v>24</v>
      </c>
      <c r="K58" s="54" t="s">
        <v>16</v>
      </c>
      <c r="M58" s="31"/>
    </row>
    <row r="59" spans="1:13" s="32" customFormat="1" ht="250.5" customHeight="1" x14ac:dyDescent="0.35">
      <c r="A59" s="65"/>
      <c r="B59" s="53" t="s">
        <v>25</v>
      </c>
      <c r="C59" s="54" t="s">
        <v>16</v>
      </c>
      <c r="D59" s="65"/>
      <c r="E59" s="66"/>
      <c r="F59" s="65"/>
      <c r="G59" s="66"/>
      <c r="H59" s="53" t="s">
        <v>26</v>
      </c>
      <c r="I59" s="54" t="s">
        <v>16</v>
      </c>
      <c r="J59" s="65" t="s">
        <v>27</v>
      </c>
      <c r="K59" s="66" t="s">
        <v>16</v>
      </c>
    </row>
    <row r="60" spans="1:13" s="32" customFormat="1" ht="267.75" customHeight="1" x14ac:dyDescent="0.35">
      <c r="A60" s="65"/>
      <c r="B60" s="53" t="s">
        <v>28</v>
      </c>
      <c r="C60" s="54" t="s">
        <v>16</v>
      </c>
      <c r="D60" s="65"/>
      <c r="E60" s="66"/>
      <c r="F60" s="53" t="s">
        <v>19</v>
      </c>
      <c r="G60" s="54" t="s">
        <v>16</v>
      </c>
      <c r="H60" s="53" t="s">
        <v>29</v>
      </c>
      <c r="I60" s="54" t="s">
        <v>16</v>
      </c>
      <c r="J60" s="65"/>
      <c r="K60" s="66"/>
    </row>
    <row r="61" spans="1:13" s="32" customFormat="1" ht="103.5" customHeight="1" x14ac:dyDescent="0.35">
      <c r="A61" s="65"/>
      <c r="B61" s="67" t="s">
        <v>152</v>
      </c>
      <c r="C61" s="67"/>
      <c r="D61" s="67"/>
      <c r="E61" s="67"/>
      <c r="F61" s="67"/>
      <c r="G61" s="67"/>
      <c r="H61" s="67"/>
      <c r="I61" s="67"/>
      <c r="J61" s="67"/>
      <c r="K61" s="67"/>
    </row>
    <row r="62" spans="1:13" s="32" customFormat="1" ht="36" customHeight="1" x14ac:dyDescent="0.35">
      <c r="A62" s="65"/>
      <c r="B62" s="65" t="s">
        <v>84</v>
      </c>
      <c r="C62" s="65"/>
      <c r="D62" s="65"/>
      <c r="E62" s="65"/>
      <c r="F62" s="65"/>
      <c r="G62" s="65"/>
      <c r="H62" s="65"/>
      <c r="I62" s="65"/>
      <c r="J62" s="65"/>
      <c r="K62" s="65"/>
    </row>
    <row r="63" spans="1:13" s="32" customFormat="1" ht="132.75" customHeight="1" x14ac:dyDescent="0.35">
      <c r="A63" s="65"/>
      <c r="B63" s="53" t="s">
        <v>20</v>
      </c>
      <c r="C63" s="54" t="s">
        <v>16</v>
      </c>
      <c r="D63" s="65" t="s">
        <v>21</v>
      </c>
      <c r="E63" s="66" t="s">
        <v>16</v>
      </c>
      <c r="F63" s="65" t="s">
        <v>22</v>
      </c>
      <c r="G63" s="66" t="s">
        <v>16</v>
      </c>
      <c r="H63" s="53" t="s">
        <v>23</v>
      </c>
      <c r="I63" s="54" t="s">
        <v>16</v>
      </c>
      <c r="J63" s="53" t="s">
        <v>24</v>
      </c>
      <c r="K63" s="54" t="s">
        <v>16</v>
      </c>
      <c r="M63" s="31"/>
    </row>
    <row r="64" spans="1:13" s="32" customFormat="1" ht="255.75" customHeight="1" x14ac:dyDescent="0.35">
      <c r="A64" s="65"/>
      <c r="B64" s="53" t="s">
        <v>25</v>
      </c>
      <c r="C64" s="54" t="s">
        <v>16</v>
      </c>
      <c r="D64" s="65"/>
      <c r="E64" s="66"/>
      <c r="F64" s="65"/>
      <c r="G64" s="66"/>
      <c r="H64" s="53" t="s">
        <v>26</v>
      </c>
      <c r="I64" s="54" t="s">
        <v>16</v>
      </c>
      <c r="J64" s="65" t="s">
        <v>27</v>
      </c>
      <c r="K64" s="66" t="s">
        <v>16</v>
      </c>
    </row>
    <row r="65" spans="1:13" s="32" customFormat="1" ht="260.25" customHeight="1" x14ac:dyDescent="0.35">
      <c r="A65" s="65"/>
      <c r="B65" s="53" t="s">
        <v>28</v>
      </c>
      <c r="C65" s="54" t="s">
        <v>16</v>
      </c>
      <c r="D65" s="65"/>
      <c r="E65" s="66"/>
      <c r="F65" s="53" t="s">
        <v>19</v>
      </c>
      <c r="G65" s="54" t="s">
        <v>16</v>
      </c>
      <c r="H65" s="53" t="s">
        <v>29</v>
      </c>
      <c r="I65" s="54" t="s">
        <v>16</v>
      </c>
      <c r="J65" s="65"/>
      <c r="K65" s="66"/>
    </row>
    <row r="66" spans="1:13" s="32" customFormat="1" ht="36.75" customHeight="1" x14ac:dyDescent="0.35">
      <c r="A66" s="65"/>
      <c r="B66" s="67" t="s">
        <v>184</v>
      </c>
      <c r="C66" s="67"/>
      <c r="D66" s="67"/>
      <c r="E66" s="67"/>
      <c r="F66" s="67"/>
      <c r="G66" s="67"/>
      <c r="H66" s="67"/>
      <c r="I66" s="67"/>
      <c r="J66" s="67"/>
      <c r="K66" s="67"/>
    </row>
    <row r="67" spans="1:13" s="32" customFormat="1" x14ac:dyDescent="0.35">
      <c r="A67" s="65"/>
      <c r="B67" s="65" t="s">
        <v>118</v>
      </c>
      <c r="C67" s="65"/>
      <c r="D67" s="65"/>
      <c r="E67" s="65"/>
      <c r="F67" s="65"/>
      <c r="G67" s="65"/>
      <c r="H67" s="65"/>
      <c r="I67" s="65"/>
      <c r="J67" s="65"/>
      <c r="K67" s="65"/>
    </row>
    <row r="68" spans="1:13" s="32" customFormat="1" ht="172.5" customHeight="1" x14ac:dyDescent="0.35">
      <c r="A68" s="65"/>
      <c r="B68" s="53" t="s">
        <v>20</v>
      </c>
      <c r="C68" s="54" t="s">
        <v>16</v>
      </c>
      <c r="D68" s="65" t="s">
        <v>21</v>
      </c>
      <c r="E68" s="66" t="s">
        <v>16</v>
      </c>
      <c r="F68" s="65" t="s">
        <v>22</v>
      </c>
      <c r="G68" s="66" t="s">
        <v>16</v>
      </c>
      <c r="H68" s="53" t="s">
        <v>23</v>
      </c>
      <c r="I68" s="54" t="s">
        <v>16</v>
      </c>
      <c r="J68" s="53" t="s">
        <v>24</v>
      </c>
      <c r="K68" s="54" t="s">
        <v>16</v>
      </c>
      <c r="M68" s="31"/>
    </row>
    <row r="69" spans="1:13" s="32" customFormat="1" ht="259.5" customHeight="1" x14ac:dyDescent="0.35">
      <c r="A69" s="65"/>
      <c r="B69" s="53" t="s">
        <v>25</v>
      </c>
      <c r="C69" s="54" t="s">
        <v>16</v>
      </c>
      <c r="D69" s="65"/>
      <c r="E69" s="66"/>
      <c r="F69" s="65"/>
      <c r="G69" s="66"/>
      <c r="H69" s="53" t="s">
        <v>26</v>
      </c>
      <c r="I69" s="54" t="s">
        <v>16</v>
      </c>
      <c r="J69" s="65" t="s">
        <v>27</v>
      </c>
      <c r="K69" s="66" t="s">
        <v>16</v>
      </c>
    </row>
    <row r="70" spans="1:13" s="32" customFormat="1" ht="261" customHeight="1" x14ac:dyDescent="0.35">
      <c r="A70" s="65"/>
      <c r="B70" s="53" t="s">
        <v>28</v>
      </c>
      <c r="C70" s="54" t="s">
        <v>16</v>
      </c>
      <c r="D70" s="65"/>
      <c r="E70" s="66"/>
      <c r="F70" s="53" t="s">
        <v>19</v>
      </c>
      <c r="G70" s="54" t="s">
        <v>16</v>
      </c>
      <c r="H70" s="53" t="s">
        <v>29</v>
      </c>
      <c r="I70" s="54" t="s">
        <v>16</v>
      </c>
      <c r="J70" s="65"/>
      <c r="K70" s="66"/>
    </row>
    <row r="71" spans="1:13" s="32" customFormat="1" ht="29.25" customHeight="1" x14ac:dyDescent="0.35">
      <c r="A71" s="65"/>
      <c r="B71" s="67" t="s">
        <v>153</v>
      </c>
      <c r="C71" s="67"/>
      <c r="D71" s="67"/>
      <c r="E71" s="67"/>
      <c r="F71" s="67"/>
      <c r="G71" s="67"/>
      <c r="H71" s="67"/>
      <c r="I71" s="67"/>
      <c r="J71" s="67"/>
      <c r="K71" s="67"/>
    </row>
    <row r="72" spans="1:13" s="32" customFormat="1" x14ac:dyDescent="0.35">
      <c r="A72" s="65"/>
      <c r="B72" s="65" t="s">
        <v>105</v>
      </c>
      <c r="C72" s="65"/>
      <c r="D72" s="65"/>
      <c r="E72" s="65"/>
      <c r="F72" s="65"/>
      <c r="G72" s="65"/>
      <c r="H72" s="65"/>
      <c r="I72" s="65"/>
      <c r="J72" s="65"/>
      <c r="K72" s="65"/>
    </row>
    <row r="73" spans="1:13" s="32" customFormat="1" ht="144" customHeight="1" x14ac:dyDescent="0.35">
      <c r="A73" s="65"/>
      <c r="B73" s="53" t="s">
        <v>20</v>
      </c>
      <c r="C73" s="54" t="s">
        <v>16</v>
      </c>
      <c r="D73" s="65" t="s">
        <v>21</v>
      </c>
      <c r="E73" s="66" t="s">
        <v>16</v>
      </c>
      <c r="F73" s="65" t="s">
        <v>22</v>
      </c>
      <c r="G73" s="66" t="s">
        <v>16</v>
      </c>
      <c r="H73" s="53" t="s">
        <v>23</v>
      </c>
      <c r="I73" s="54" t="s">
        <v>16</v>
      </c>
      <c r="J73" s="53" t="s">
        <v>24</v>
      </c>
      <c r="K73" s="54" t="s">
        <v>16</v>
      </c>
    </row>
    <row r="74" spans="1:13" s="32" customFormat="1" ht="259.5" customHeight="1" x14ac:dyDescent="0.35">
      <c r="A74" s="65"/>
      <c r="B74" s="53" t="s">
        <v>25</v>
      </c>
      <c r="C74" s="54" t="s">
        <v>16</v>
      </c>
      <c r="D74" s="65"/>
      <c r="E74" s="66"/>
      <c r="F74" s="65"/>
      <c r="G74" s="66"/>
      <c r="H74" s="53" t="s">
        <v>26</v>
      </c>
      <c r="I74" s="54" t="s">
        <v>16</v>
      </c>
      <c r="J74" s="65" t="s">
        <v>27</v>
      </c>
      <c r="K74" s="66" t="s">
        <v>16</v>
      </c>
    </row>
    <row r="75" spans="1:13" s="32" customFormat="1" ht="259.5" customHeight="1" x14ac:dyDescent="0.35">
      <c r="A75" s="65"/>
      <c r="B75" s="53" t="s">
        <v>28</v>
      </c>
      <c r="C75" s="54" t="s">
        <v>16</v>
      </c>
      <c r="D75" s="65"/>
      <c r="E75" s="66"/>
      <c r="F75" s="53" t="s">
        <v>19</v>
      </c>
      <c r="G75" s="54" t="s">
        <v>16</v>
      </c>
      <c r="H75" s="53" t="s">
        <v>29</v>
      </c>
      <c r="I75" s="54" t="s">
        <v>16</v>
      </c>
      <c r="J75" s="65"/>
      <c r="K75" s="66"/>
    </row>
    <row r="76" spans="1:13" s="32" customFormat="1" ht="98.25" customHeight="1" x14ac:dyDescent="0.35">
      <c r="A76" s="65"/>
      <c r="B76" s="67" t="s">
        <v>200</v>
      </c>
      <c r="C76" s="67"/>
      <c r="D76" s="67"/>
      <c r="E76" s="67"/>
      <c r="F76" s="67"/>
      <c r="G76" s="67"/>
      <c r="H76" s="67"/>
      <c r="I76" s="67"/>
      <c r="J76" s="67"/>
      <c r="K76" s="67"/>
    </row>
    <row r="77" spans="1:13" s="32" customFormat="1" ht="57" customHeight="1" x14ac:dyDescent="0.35">
      <c r="A77" s="65"/>
      <c r="B77" s="65" t="s">
        <v>83</v>
      </c>
      <c r="C77" s="65"/>
      <c r="D77" s="65"/>
      <c r="E77" s="65"/>
      <c r="F77" s="65"/>
      <c r="G77" s="65"/>
      <c r="H77" s="65"/>
      <c r="I77" s="65"/>
      <c r="J77" s="65"/>
      <c r="K77" s="65"/>
    </row>
    <row r="78" spans="1:13" s="32" customFormat="1" ht="142.5" customHeight="1" x14ac:dyDescent="0.35">
      <c r="A78" s="65"/>
      <c r="B78" s="53" t="s">
        <v>20</v>
      </c>
      <c r="C78" s="54" t="s">
        <v>16</v>
      </c>
      <c r="D78" s="65" t="s">
        <v>21</v>
      </c>
      <c r="E78" s="66" t="s">
        <v>16</v>
      </c>
      <c r="F78" s="65" t="s">
        <v>22</v>
      </c>
      <c r="G78" s="66" t="s">
        <v>16</v>
      </c>
      <c r="H78" s="53" t="s">
        <v>23</v>
      </c>
      <c r="I78" s="54" t="s">
        <v>16</v>
      </c>
      <c r="J78" s="53" t="s">
        <v>24</v>
      </c>
      <c r="K78" s="54" t="s">
        <v>16</v>
      </c>
    </row>
    <row r="79" spans="1:13" s="32" customFormat="1" ht="254.25" customHeight="1" x14ac:dyDescent="0.35">
      <c r="A79" s="65"/>
      <c r="B79" s="53" t="s">
        <v>25</v>
      </c>
      <c r="C79" s="54" t="s">
        <v>16</v>
      </c>
      <c r="D79" s="65"/>
      <c r="E79" s="66"/>
      <c r="F79" s="65"/>
      <c r="G79" s="66"/>
      <c r="H79" s="53" t="s">
        <v>26</v>
      </c>
      <c r="I79" s="54" t="s">
        <v>16</v>
      </c>
      <c r="J79" s="65" t="s">
        <v>27</v>
      </c>
      <c r="K79" s="66" t="s">
        <v>16</v>
      </c>
    </row>
    <row r="80" spans="1:13" s="32" customFormat="1" ht="280.5" customHeight="1" x14ac:dyDescent="0.35">
      <c r="A80" s="65"/>
      <c r="B80" s="53" t="s">
        <v>28</v>
      </c>
      <c r="C80" s="54" t="s">
        <v>16</v>
      </c>
      <c r="D80" s="65"/>
      <c r="E80" s="66"/>
      <c r="F80" s="53" t="s">
        <v>19</v>
      </c>
      <c r="G80" s="54" t="s">
        <v>16</v>
      </c>
      <c r="H80" s="53" t="s">
        <v>29</v>
      </c>
      <c r="I80" s="54" t="s">
        <v>16</v>
      </c>
      <c r="J80" s="65"/>
      <c r="K80" s="66"/>
    </row>
    <row r="81" spans="1:11" s="32" customFormat="1" ht="57" customHeight="1" x14ac:dyDescent="0.35">
      <c r="A81" s="65"/>
      <c r="B81" s="67" t="s">
        <v>187</v>
      </c>
      <c r="C81" s="67"/>
      <c r="D81" s="67"/>
      <c r="E81" s="67"/>
      <c r="F81" s="67"/>
      <c r="G81" s="67"/>
      <c r="H81" s="67"/>
      <c r="I81" s="67"/>
      <c r="J81" s="67"/>
      <c r="K81" s="67"/>
    </row>
    <row r="82" spans="1:11" s="32" customFormat="1" ht="54" customHeight="1" x14ac:dyDescent="0.35">
      <c r="A82" s="65"/>
      <c r="B82" s="65" t="s">
        <v>154</v>
      </c>
      <c r="C82" s="65"/>
      <c r="D82" s="65"/>
      <c r="E82" s="65"/>
      <c r="F82" s="65"/>
      <c r="G82" s="65"/>
      <c r="H82" s="65"/>
      <c r="I82" s="65"/>
      <c r="J82" s="65"/>
      <c r="K82" s="65"/>
    </row>
    <row r="83" spans="1:11" s="32" customFormat="1" ht="155.25" customHeight="1" x14ac:dyDescent="0.35">
      <c r="A83" s="65"/>
      <c r="B83" s="53" t="s">
        <v>20</v>
      </c>
      <c r="C83" s="54" t="s">
        <v>16</v>
      </c>
      <c r="D83" s="65" t="s">
        <v>21</v>
      </c>
      <c r="E83" s="66" t="s">
        <v>16</v>
      </c>
      <c r="F83" s="65" t="s">
        <v>22</v>
      </c>
      <c r="G83" s="66" t="s">
        <v>16</v>
      </c>
      <c r="H83" s="53" t="s">
        <v>23</v>
      </c>
      <c r="I83" s="54" t="s">
        <v>16</v>
      </c>
      <c r="J83" s="53" t="s">
        <v>24</v>
      </c>
      <c r="K83" s="54" t="s">
        <v>16</v>
      </c>
    </row>
    <row r="84" spans="1:11" s="32" customFormat="1" ht="267.75" customHeight="1" x14ac:dyDescent="0.35">
      <c r="A84" s="65"/>
      <c r="B84" s="53" t="s">
        <v>25</v>
      </c>
      <c r="C84" s="54" t="s">
        <v>16</v>
      </c>
      <c r="D84" s="65"/>
      <c r="E84" s="66"/>
      <c r="F84" s="65"/>
      <c r="G84" s="66"/>
      <c r="H84" s="53" t="s">
        <v>26</v>
      </c>
      <c r="I84" s="54" t="s">
        <v>16</v>
      </c>
      <c r="J84" s="65" t="s">
        <v>27</v>
      </c>
      <c r="K84" s="66" t="s">
        <v>16</v>
      </c>
    </row>
    <row r="85" spans="1:11" s="32" customFormat="1" ht="209.25" customHeight="1" x14ac:dyDescent="0.35">
      <c r="A85" s="65"/>
      <c r="B85" s="53" t="s">
        <v>28</v>
      </c>
      <c r="C85" s="54" t="s">
        <v>16</v>
      </c>
      <c r="D85" s="65"/>
      <c r="E85" s="66"/>
      <c r="F85" s="53" t="s">
        <v>19</v>
      </c>
      <c r="G85" s="54" t="s">
        <v>16</v>
      </c>
      <c r="H85" s="53" t="s">
        <v>29</v>
      </c>
      <c r="I85" s="54" t="s">
        <v>16</v>
      </c>
      <c r="J85" s="65"/>
      <c r="K85" s="66"/>
    </row>
    <row r="86" spans="1:11" ht="99.75" customHeight="1" x14ac:dyDescent="0.35">
      <c r="A86" s="53">
        <v>48</v>
      </c>
      <c r="B86" s="67" t="s">
        <v>189</v>
      </c>
      <c r="C86" s="67"/>
      <c r="D86" s="67"/>
      <c r="E86" s="67"/>
      <c r="F86" s="67"/>
      <c r="G86" s="67"/>
      <c r="H86" s="67"/>
      <c r="I86" s="67"/>
      <c r="J86" s="67"/>
      <c r="K86" s="67"/>
    </row>
    <row r="87" spans="1:11" x14ac:dyDescent="0.35">
      <c r="A87" s="52"/>
      <c r="B87" s="65" t="s">
        <v>188</v>
      </c>
      <c r="C87" s="65"/>
      <c r="D87" s="65"/>
      <c r="E87" s="65"/>
      <c r="F87" s="65"/>
      <c r="G87" s="65"/>
      <c r="H87" s="65"/>
      <c r="I87" s="65"/>
      <c r="J87" s="65"/>
      <c r="K87" s="65"/>
    </row>
    <row r="88" spans="1:11" s="32" customFormat="1" ht="144" customHeight="1" x14ac:dyDescent="0.35">
      <c r="A88" s="53">
        <v>53</v>
      </c>
      <c r="B88" s="53" t="s">
        <v>30</v>
      </c>
      <c r="C88" s="54" t="s">
        <v>16</v>
      </c>
      <c r="D88" s="65" t="s">
        <v>31</v>
      </c>
      <c r="E88" s="66" t="s">
        <v>16</v>
      </c>
      <c r="F88" s="53" t="s">
        <v>32</v>
      </c>
      <c r="G88" s="54" t="s">
        <v>16</v>
      </c>
      <c r="H88" s="53" t="s">
        <v>23</v>
      </c>
      <c r="I88" s="54" t="s">
        <v>16</v>
      </c>
      <c r="J88" s="53" t="s">
        <v>24</v>
      </c>
      <c r="K88" s="54" t="s">
        <v>16</v>
      </c>
    </row>
    <row r="89" spans="1:11" s="32" customFormat="1" ht="303" customHeight="1" x14ac:dyDescent="0.35">
      <c r="A89" s="52"/>
      <c r="B89" s="53" t="s">
        <v>33</v>
      </c>
      <c r="C89" s="54" t="s">
        <v>16</v>
      </c>
      <c r="D89" s="65"/>
      <c r="E89" s="66"/>
      <c r="F89" s="53" t="s">
        <v>34</v>
      </c>
      <c r="G89" s="54" t="s">
        <v>16</v>
      </c>
      <c r="H89" s="53" t="s">
        <v>26</v>
      </c>
      <c r="I89" s="54" t="s">
        <v>16</v>
      </c>
      <c r="J89" s="65" t="s">
        <v>27</v>
      </c>
      <c r="K89" s="66" t="s">
        <v>16</v>
      </c>
    </row>
    <row r="90" spans="1:11" s="32" customFormat="1" ht="183" customHeight="1" x14ac:dyDescent="0.35">
      <c r="A90" s="53">
        <v>54</v>
      </c>
      <c r="B90" s="53" t="s">
        <v>35</v>
      </c>
      <c r="C90" s="54" t="s">
        <v>16</v>
      </c>
      <c r="D90" s="65"/>
      <c r="E90" s="66"/>
      <c r="F90" s="53" t="s">
        <v>19</v>
      </c>
      <c r="G90" s="54" t="s">
        <v>16</v>
      </c>
      <c r="H90" s="53"/>
      <c r="I90" s="54" t="s">
        <v>16</v>
      </c>
      <c r="J90" s="65"/>
      <c r="K90" s="66"/>
    </row>
    <row r="91" spans="1:11" ht="35.25" customHeight="1" x14ac:dyDescent="0.35">
      <c r="A91" s="53">
        <v>48</v>
      </c>
      <c r="B91" s="67" t="s">
        <v>67</v>
      </c>
      <c r="C91" s="67"/>
      <c r="D91" s="67"/>
      <c r="E91" s="67"/>
      <c r="F91" s="67"/>
      <c r="G91" s="67"/>
      <c r="H91" s="67"/>
      <c r="I91" s="67"/>
      <c r="J91" s="67"/>
      <c r="K91" s="67"/>
    </row>
    <row r="92" spans="1:11" x14ac:dyDescent="0.35">
      <c r="A92" s="52"/>
      <c r="B92" s="65" t="s">
        <v>190</v>
      </c>
      <c r="C92" s="65"/>
      <c r="D92" s="65"/>
      <c r="E92" s="65"/>
      <c r="F92" s="65"/>
      <c r="G92" s="65"/>
      <c r="H92" s="65"/>
      <c r="I92" s="65"/>
      <c r="J92" s="65"/>
      <c r="K92" s="65"/>
    </row>
    <row r="93" spans="1:11" s="32" customFormat="1" ht="155.25" customHeight="1" x14ac:dyDescent="0.35">
      <c r="A93" s="53">
        <v>53</v>
      </c>
      <c r="B93" s="53" t="s">
        <v>30</v>
      </c>
      <c r="C93" s="54" t="s">
        <v>16</v>
      </c>
      <c r="D93" s="65" t="s">
        <v>31</v>
      </c>
      <c r="E93" s="66" t="s">
        <v>16</v>
      </c>
      <c r="F93" s="53" t="s">
        <v>32</v>
      </c>
      <c r="G93" s="54" t="s">
        <v>16</v>
      </c>
      <c r="H93" s="53" t="s">
        <v>23</v>
      </c>
      <c r="I93" s="54" t="s">
        <v>16</v>
      </c>
      <c r="J93" s="53" t="s">
        <v>24</v>
      </c>
      <c r="K93" s="54" t="s">
        <v>16</v>
      </c>
    </row>
    <row r="94" spans="1:11" s="32" customFormat="1" ht="315" customHeight="1" x14ac:dyDescent="0.35">
      <c r="A94" s="52"/>
      <c r="B94" s="53" t="s">
        <v>33</v>
      </c>
      <c r="C94" s="54" t="s">
        <v>16</v>
      </c>
      <c r="D94" s="65"/>
      <c r="E94" s="66"/>
      <c r="F94" s="53" t="s">
        <v>34</v>
      </c>
      <c r="G94" s="54" t="s">
        <v>16</v>
      </c>
      <c r="H94" s="53" t="s">
        <v>26</v>
      </c>
      <c r="I94" s="54" t="s">
        <v>16</v>
      </c>
      <c r="J94" s="65" t="s">
        <v>27</v>
      </c>
      <c r="K94" s="66" t="s">
        <v>16</v>
      </c>
    </row>
    <row r="95" spans="1:11" s="32" customFormat="1" ht="209.25" customHeight="1" x14ac:dyDescent="0.35">
      <c r="A95" s="53">
        <v>54</v>
      </c>
      <c r="B95" s="53" t="s">
        <v>35</v>
      </c>
      <c r="C95" s="54" t="s">
        <v>16</v>
      </c>
      <c r="D95" s="65"/>
      <c r="E95" s="66"/>
      <c r="F95" s="53" t="s">
        <v>19</v>
      </c>
      <c r="G95" s="54" t="s">
        <v>16</v>
      </c>
      <c r="H95" s="53"/>
      <c r="I95" s="54" t="s">
        <v>16</v>
      </c>
      <c r="J95" s="65"/>
      <c r="K95" s="66"/>
    </row>
    <row r="96" spans="1:11" ht="55.5" customHeight="1" x14ac:dyDescent="0.35">
      <c r="A96" s="53">
        <v>48</v>
      </c>
      <c r="B96" s="67" t="s">
        <v>142</v>
      </c>
      <c r="C96" s="67"/>
      <c r="D96" s="67"/>
      <c r="E96" s="67"/>
      <c r="F96" s="67"/>
      <c r="G96" s="67"/>
      <c r="H96" s="67"/>
      <c r="I96" s="67"/>
      <c r="J96" s="67"/>
      <c r="K96" s="67"/>
    </row>
    <row r="97" spans="1:11" x14ac:dyDescent="0.35">
      <c r="A97" s="52"/>
      <c r="B97" s="65" t="s">
        <v>191</v>
      </c>
      <c r="C97" s="65"/>
      <c r="D97" s="65"/>
      <c r="E97" s="65"/>
      <c r="F97" s="65"/>
      <c r="G97" s="65"/>
      <c r="H97" s="65"/>
      <c r="I97" s="65"/>
      <c r="J97" s="65"/>
      <c r="K97" s="65"/>
    </row>
    <row r="98" spans="1:11" s="32" customFormat="1" ht="159" customHeight="1" x14ac:dyDescent="0.35">
      <c r="A98" s="53">
        <v>53</v>
      </c>
      <c r="B98" s="53" t="s">
        <v>30</v>
      </c>
      <c r="C98" s="54" t="s">
        <v>16</v>
      </c>
      <c r="D98" s="65" t="s">
        <v>31</v>
      </c>
      <c r="E98" s="66" t="s">
        <v>16</v>
      </c>
      <c r="F98" s="53" t="s">
        <v>32</v>
      </c>
      <c r="G98" s="54" t="s">
        <v>16</v>
      </c>
      <c r="H98" s="53" t="s">
        <v>23</v>
      </c>
      <c r="I98" s="54" t="s">
        <v>16</v>
      </c>
      <c r="J98" s="53" t="s">
        <v>24</v>
      </c>
      <c r="K98" s="54" t="s">
        <v>16</v>
      </c>
    </row>
    <row r="99" spans="1:11" s="32" customFormat="1" ht="312.75" customHeight="1" x14ac:dyDescent="0.35">
      <c r="A99" s="52"/>
      <c r="B99" s="53" t="s">
        <v>33</v>
      </c>
      <c r="C99" s="54" t="s">
        <v>16</v>
      </c>
      <c r="D99" s="65"/>
      <c r="E99" s="66"/>
      <c r="F99" s="53" t="s">
        <v>34</v>
      </c>
      <c r="G99" s="54" t="s">
        <v>16</v>
      </c>
      <c r="H99" s="53" t="s">
        <v>26</v>
      </c>
      <c r="I99" s="54" t="s">
        <v>16</v>
      </c>
      <c r="J99" s="65" t="s">
        <v>27</v>
      </c>
      <c r="K99" s="66" t="s">
        <v>16</v>
      </c>
    </row>
    <row r="100" spans="1:11" s="32" customFormat="1" ht="164.25" customHeight="1" x14ac:dyDescent="0.35">
      <c r="A100" s="53">
        <v>54</v>
      </c>
      <c r="B100" s="53" t="s">
        <v>35</v>
      </c>
      <c r="C100" s="54" t="s">
        <v>16</v>
      </c>
      <c r="D100" s="65"/>
      <c r="E100" s="66"/>
      <c r="F100" s="53" t="s">
        <v>19</v>
      </c>
      <c r="G100" s="54" t="s">
        <v>16</v>
      </c>
      <c r="H100" s="53"/>
      <c r="I100" s="54" t="s">
        <v>16</v>
      </c>
      <c r="J100" s="65"/>
      <c r="K100" s="66"/>
    </row>
    <row r="101" spans="1:11" ht="99.75" customHeight="1" x14ac:dyDescent="0.35">
      <c r="A101" s="53">
        <v>48</v>
      </c>
      <c r="B101" s="67" t="s">
        <v>189</v>
      </c>
      <c r="C101" s="67"/>
      <c r="D101" s="67"/>
      <c r="E101" s="67"/>
      <c r="F101" s="67"/>
      <c r="G101" s="67"/>
      <c r="H101" s="67"/>
      <c r="I101" s="67"/>
      <c r="J101" s="67"/>
      <c r="K101" s="67"/>
    </row>
    <row r="102" spans="1:11" x14ac:dyDescent="0.35">
      <c r="A102" s="52"/>
      <c r="B102" s="65" t="s">
        <v>188</v>
      </c>
      <c r="C102" s="65"/>
      <c r="D102" s="65"/>
      <c r="E102" s="65"/>
      <c r="F102" s="65"/>
      <c r="G102" s="65"/>
      <c r="H102" s="65"/>
      <c r="I102" s="65"/>
      <c r="J102" s="65"/>
      <c r="K102" s="65"/>
    </row>
    <row r="103" spans="1:11" s="32" customFormat="1" ht="157.5" customHeight="1" x14ac:dyDescent="0.35">
      <c r="A103" s="53">
        <v>53</v>
      </c>
      <c r="B103" s="53" t="s">
        <v>30</v>
      </c>
      <c r="C103" s="54" t="s">
        <v>16</v>
      </c>
      <c r="D103" s="65" t="s">
        <v>31</v>
      </c>
      <c r="E103" s="66" t="s">
        <v>16</v>
      </c>
      <c r="F103" s="53" t="s">
        <v>32</v>
      </c>
      <c r="G103" s="54" t="s">
        <v>16</v>
      </c>
      <c r="H103" s="53" t="s">
        <v>23</v>
      </c>
      <c r="I103" s="54" t="s">
        <v>16</v>
      </c>
      <c r="J103" s="53" t="s">
        <v>24</v>
      </c>
      <c r="K103" s="54" t="s">
        <v>16</v>
      </c>
    </row>
    <row r="104" spans="1:11" s="32" customFormat="1" ht="293.25" customHeight="1" x14ac:dyDescent="0.35">
      <c r="A104" s="52"/>
      <c r="B104" s="53" t="s">
        <v>33</v>
      </c>
      <c r="C104" s="54" t="s">
        <v>16</v>
      </c>
      <c r="D104" s="65"/>
      <c r="E104" s="66"/>
      <c r="F104" s="53" t="s">
        <v>34</v>
      </c>
      <c r="G104" s="54" t="s">
        <v>16</v>
      </c>
      <c r="H104" s="53" t="s">
        <v>26</v>
      </c>
      <c r="I104" s="54" t="s">
        <v>16</v>
      </c>
      <c r="J104" s="65" t="s">
        <v>27</v>
      </c>
      <c r="K104" s="66" t="s">
        <v>16</v>
      </c>
    </row>
    <row r="105" spans="1:11" s="32" customFormat="1" ht="261" customHeight="1" x14ac:dyDescent="0.35">
      <c r="A105" s="53">
        <v>54</v>
      </c>
      <c r="B105" s="53" t="s">
        <v>35</v>
      </c>
      <c r="C105" s="54" t="s">
        <v>16</v>
      </c>
      <c r="D105" s="65"/>
      <c r="E105" s="66"/>
      <c r="F105" s="53" t="s">
        <v>19</v>
      </c>
      <c r="G105" s="54" t="s">
        <v>16</v>
      </c>
      <c r="H105" s="53"/>
      <c r="I105" s="54" t="s">
        <v>16</v>
      </c>
      <c r="J105" s="65"/>
      <c r="K105" s="66"/>
    </row>
    <row r="106" spans="1:11" ht="56.25" customHeight="1" x14ac:dyDescent="0.35">
      <c r="A106" s="53">
        <v>48</v>
      </c>
      <c r="B106" s="67" t="s">
        <v>193</v>
      </c>
      <c r="C106" s="67"/>
      <c r="D106" s="67"/>
      <c r="E106" s="67"/>
      <c r="F106" s="67"/>
      <c r="G106" s="67"/>
      <c r="H106" s="67"/>
      <c r="I106" s="67"/>
      <c r="J106" s="67"/>
      <c r="K106" s="67"/>
    </row>
    <row r="107" spans="1:11" x14ac:dyDescent="0.35">
      <c r="A107" s="52"/>
      <c r="B107" s="65" t="s">
        <v>192</v>
      </c>
      <c r="C107" s="65"/>
      <c r="D107" s="65"/>
      <c r="E107" s="65"/>
      <c r="F107" s="65"/>
      <c r="G107" s="65"/>
      <c r="H107" s="65"/>
      <c r="I107" s="65"/>
      <c r="J107" s="65"/>
      <c r="K107" s="65"/>
    </row>
    <row r="108" spans="1:11" s="32" customFormat="1" ht="153.75" customHeight="1" x14ac:dyDescent="0.35">
      <c r="A108" s="53">
        <v>53</v>
      </c>
      <c r="B108" s="53" t="s">
        <v>30</v>
      </c>
      <c r="C108" s="54" t="s">
        <v>16</v>
      </c>
      <c r="D108" s="65" t="s">
        <v>31</v>
      </c>
      <c r="E108" s="66" t="s">
        <v>16</v>
      </c>
      <c r="F108" s="53" t="s">
        <v>32</v>
      </c>
      <c r="G108" s="54" t="s">
        <v>16</v>
      </c>
      <c r="H108" s="53" t="s">
        <v>23</v>
      </c>
      <c r="I108" s="54" t="s">
        <v>16</v>
      </c>
      <c r="J108" s="53" t="s">
        <v>24</v>
      </c>
      <c r="K108" s="54" t="s">
        <v>16</v>
      </c>
    </row>
    <row r="109" spans="1:11" s="32" customFormat="1" ht="276" customHeight="1" x14ac:dyDescent="0.35">
      <c r="A109" s="52"/>
      <c r="B109" s="53" t="s">
        <v>33</v>
      </c>
      <c r="C109" s="54" t="s">
        <v>16</v>
      </c>
      <c r="D109" s="65"/>
      <c r="E109" s="66"/>
      <c r="F109" s="53" t="s">
        <v>34</v>
      </c>
      <c r="G109" s="54" t="s">
        <v>16</v>
      </c>
      <c r="H109" s="53" t="s">
        <v>26</v>
      </c>
      <c r="I109" s="54" t="s">
        <v>16</v>
      </c>
      <c r="J109" s="65" t="s">
        <v>27</v>
      </c>
      <c r="K109" s="66" t="s">
        <v>16</v>
      </c>
    </row>
    <row r="110" spans="1:11" s="32" customFormat="1" ht="219.75" customHeight="1" x14ac:dyDescent="0.35">
      <c r="A110" s="53">
        <v>54</v>
      </c>
      <c r="B110" s="53" t="s">
        <v>35</v>
      </c>
      <c r="C110" s="54" t="s">
        <v>16</v>
      </c>
      <c r="D110" s="65"/>
      <c r="E110" s="66"/>
      <c r="F110" s="53" t="s">
        <v>19</v>
      </c>
      <c r="G110" s="54" t="s">
        <v>16</v>
      </c>
      <c r="H110" s="53"/>
      <c r="I110" s="54" t="s">
        <v>16</v>
      </c>
      <c r="J110" s="65"/>
      <c r="K110" s="66"/>
    </row>
    <row r="111" spans="1:11" ht="56.25" customHeight="1" x14ac:dyDescent="0.35">
      <c r="A111" s="53">
        <v>48</v>
      </c>
      <c r="B111" s="67" t="s">
        <v>195</v>
      </c>
      <c r="C111" s="67"/>
      <c r="D111" s="67"/>
      <c r="E111" s="67"/>
      <c r="F111" s="67"/>
      <c r="G111" s="67"/>
      <c r="H111" s="67"/>
      <c r="I111" s="67"/>
      <c r="J111" s="67"/>
      <c r="K111" s="67"/>
    </row>
    <row r="112" spans="1:11" x14ac:dyDescent="0.35">
      <c r="A112" s="52"/>
      <c r="B112" s="65" t="s">
        <v>194</v>
      </c>
      <c r="C112" s="65"/>
      <c r="D112" s="65"/>
      <c r="E112" s="65"/>
      <c r="F112" s="65"/>
      <c r="G112" s="65"/>
      <c r="H112" s="65"/>
      <c r="I112" s="65"/>
      <c r="J112" s="65"/>
      <c r="K112" s="65"/>
    </row>
    <row r="113" spans="1:11" s="32" customFormat="1" ht="150" customHeight="1" x14ac:dyDescent="0.35">
      <c r="A113" s="53">
        <v>53</v>
      </c>
      <c r="B113" s="53" t="s">
        <v>30</v>
      </c>
      <c r="C113" s="54" t="s">
        <v>16</v>
      </c>
      <c r="D113" s="65" t="s">
        <v>31</v>
      </c>
      <c r="E113" s="66" t="s">
        <v>16</v>
      </c>
      <c r="F113" s="53" t="s">
        <v>32</v>
      </c>
      <c r="G113" s="54" t="s">
        <v>16</v>
      </c>
      <c r="H113" s="53" t="s">
        <v>23</v>
      </c>
      <c r="I113" s="54" t="s">
        <v>16</v>
      </c>
      <c r="J113" s="53" t="s">
        <v>24</v>
      </c>
      <c r="K113" s="54" t="s">
        <v>16</v>
      </c>
    </row>
    <row r="114" spans="1:11" s="32" customFormat="1" ht="286.5" customHeight="1" x14ac:dyDescent="0.35">
      <c r="A114" s="52"/>
      <c r="B114" s="53" t="s">
        <v>33</v>
      </c>
      <c r="C114" s="54" t="s">
        <v>16</v>
      </c>
      <c r="D114" s="65"/>
      <c r="E114" s="66"/>
      <c r="F114" s="53" t="s">
        <v>34</v>
      </c>
      <c r="G114" s="54" t="s">
        <v>16</v>
      </c>
      <c r="H114" s="53" t="s">
        <v>26</v>
      </c>
      <c r="I114" s="54" t="s">
        <v>16</v>
      </c>
      <c r="J114" s="65" t="s">
        <v>27</v>
      </c>
      <c r="K114" s="66" t="s">
        <v>16</v>
      </c>
    </row>
    <row r="115" spans="1:11" s="32" customFormat="1" ht="162" customHeight="1" x14ac:dyDescent="0.35">
      <c r="A115" s="53">
        <v>54</v>
      </c>
      <c r="B115" s="53" t="s">
        <v>35</v>
      </c>
      <c r="C115" s="54" t="s">
        <v>16</v>
      </c>
      <c r="D115" s="65"/>
      <c r="E115" s="66"/>
      <c r="F115" s="53" t="s">
        <v>19</v>
      </c>
      <c r="G115" s="54" t="s">
        <v>16</v>
      </c>
      <c r="H115" s="53"/>
      <c r="I115" s="54" t="s">
        <v>16</v>
      </c>
      <c r="J115" s="65"/>
      <c r="K115" s="66"/>
    </row>
    <row r="116" spans="1:11" ht="29.25" customHeight="1" x14ac:dyDescent="0.35">
      <c r="A116" s="53">
        <v>48</v>
      </c>
      <c r="B116" s="67" t="s">
        <v>129</v>
      </c>
      <c r="C116" s="67"/>
      <c r="D116" s="67"/>
      <c r="E116" s="67"/>
      <c r="F116" s="67"/>
      <c r="G116" s="67"/>
      <c r="H116" s="67"/>
      <c r="I116" s="67"/>
      <c r="J116" s="67"/>
      <c r="K116" s="67"/>
    </row>
    <row r="117" spans="1:11" x14ac:dyDescent="0.35">
      <c r="A117" s="52"/>
      <c r="B117" s="65" t="s">
        <v>196</v>
      </c>
      <c r="C117" s="65"/>
      <c r="D117" s="65"/>
      <c r="E117" s="65"/>
      <c r="F117" s="65"/>
      <c r="G117" s="65"/>
      <c r="H117" s="65"/>
      <c r="I117" s="65"/>
      <c r="J117" s="65"/>
      <c r="K117" s="65"/>
    </row>
    <row r="118" spans="1:11" s="32" customFormat="1" ht="148.5" customHeight="1" x14ac:dyDescent="0.35">
      <c r="A118" s="53">
        <v>53</v>
      </c>
      <c r="B118" s="53" t="s">
        <v>30</v>
      </c>
      <c r="C118" s="54" t="s">
        <v>16</v>
      </c>
      <c r="D118" s="65" t="s">
        <v>31</v>
      </c>
      <c r="E118" s="66" t="s">
        <v>16</v>
      </c>
      <c r="F118" s="53" t="s">
        <v>32</v>
      </c>
      <c r="G118" s="54" t="s">
        <v>16</v>
      </c>
      <c r="H118" s="53" t="s">
        <v>23</v>
      </c>
      <c r="I118" s="54" t="s">
        <v>16</v>
      </c>
      <c r="J118" s="53" t="s">
        <v>24</v>
      </c>
      <c r="K118" s="54" t="s">
        <v>16</v>
      </c>
    </row>
    <row r="119" spans="1:11" s="32" customFormat="1" ht="283.5" customHeight="1" x14ac:dyDescent="0.35">
      <c r="A119" s="52"/>
      <c r="B119" s="53" t="s">
        <v>33</v>
      </c>
      <c r="C119" s="54" t="s">
        <v>16</v>
      </c>
      <c r="D119" s="65"/>
      <c r="E119" s="66"/>
      <c r="F119" s="53" t="s">
        <v>34</v>
      </c>
      <c r="G119" s="54" t="s">
        <v>16</v>
      </c>
      <c r="H119" s="53" t="s">
        <v>26</v>
      </c>
      <c r="I119" s="54" t="s">
        <v>16</v>
      </c>
      <c r="J119" s="65" t="s">
        <v>27</v>
      </c>
      <c r="K119" s="66" t="s">
        <v>16</v>
      </c>
    </row>
    <row r="120" spans="1:11" s="32" customFormat="1" ht="162" customHeight="1" x14ac:dyDescent="0.35">
      <c r="A120" s="53">
        <v>54</v>
      </c>
      <c r="B120" s="53" t="s">
        <v>35</v>
      </c>
      <c r="C120" s="54" t="s">
        <v>16</v>
      </c>
      <c r="D120" s="65"/>
      <c r="E120" s="66"/>
      <c r="F120" s="53" t="s">
        <v>19</v>
      </c>
      <c r="G120" s="54" t="s">
        <v>16</v>
      </c>
      <c r="H120" s="53"/>
      <c r="I120" s="54" t="s">
        <v>16</v>
      </c>
      <c r="J120" s="65"/>
      <c r="K120" s="66"/>
    </row>
    <row r="121" spans="1:11" x14ac:dyDescent="0.35">
      <c r="A121" s="65">
        <v>56</v>
      </c>
      <c r="B121" s="67" t="s">
        <v>141</v>
      </c>
      <c r="C121" s="67"/>
      <c r="D121" s="67"/>
      <c r="E121" s="67"/>
      <c r="F121" s="67"/>
      <c r="G121" s="67"/>
      <c r="H121" s="67"/>
      <c r="I121" s="67"/>
      <c r="J121" s="67"/>
      <c r="K121" s="67"/>
    </row>
    <row r="122" spans="1:11" x14ac:dyDescent="0.35">
      <c r="A122" s="71"/>
      <c r="B122" s="65" t="s">
        <v>138</v>
      </c>
      <c r="C122" s="65"/>
      <c r="D122" s="65"/>
      <c r="E122" s="65"/>
      <c r="F122" s="65"/>
      <c r="G122" s="65"/>
      <c r="H122" s="65"/>
      <c r="I122" s="65"/>
      <c r="J122" s="65"/>
      <c r="K122" s="65"/>
    </row>
    <row r="123" spans="1:11" s="32" customFormat="1" ht="162.75" customHeight="1" x14ac:dyDescent="0.35">
      <c r="A123" s="71"/>
      <c r="B123" s="53" t="s">
        <v>36</v>
      </c>
      <c r="C123" s="54" t="s">
        <v>16</v>
      </c>
      <c r="D123" s="65" t="s">
        <v>37</v>
      </c>
      <c r="E123" s="66" t="s">
        <v>16</v>
      </c>
      <c r="F123" s="65" t="s">
        <v>38</v>
      </c>
      <c r="G123" s="66" t="s">
        <v>16</v>
      </c>
      <c r="H123" s="65" t="s">
        <v>39</v>
      </c>
      <c r="I123" s="66" t="s">
        <v>16</v>
      </c>
      <c r="J123" s="65" t="s">
        <v>40</v>
      </c>
      <c r="K123" s="66" t="s">
        <v>16</v>
      </c>
    </row>
    <row r="124" spans="1:11" s="32" customFormat="1" ht="150.75" customHeight="1" x14ac:dyDescent="0.35">
      <c r="A124" s="52"/>
      <c r="B124" s="53" t="s">
        <v>41</v>
      </c>
      <c r="C124" s="54" t="s">
        <v>16</v>
      </c>
      <c r="D124" s="65"/>
      <c r="E124" s="66"/>
      <c r="F124" s="65"/>
      <c r="G124" s="66"/>
      <c r="H124" s="65"/>
      <c r="I124" s="66"/>
      <c r="J124" s="65"/>
      <c r="K124" s="66"/>
    </row>
  </sheetData>
  <mergeCells count="181">
    <mergeCell ref="B2:K2"/>
    <mergeCell ref="E88:E90"/>
    <mergeCell ref="J89:J90"/>
    <mergeCell ref="K89:K90"/>
    <mergeCell ref="J94:J95"/>
    <mergeCell ref="K94:K95"/>
    <mergeCell ref="B121:K121"/>
    <mergeCell ref="J123:J124"/>
    <mergeCell ref="K123:K124"/>
    <mergeCell ref="B91:K91"/>
    <mergeCell ref="B82:K82"/>
    <mergeCell ref="D83:D85"/>
    <mergeCell ref="E83:E85"/>
    <mergeCell ref="F83:F84"/>
    <mergeCell ref="G83:G84"/>
    <mergeCell ref="J84:J85"/>
    <mergeCell ref="K84:K85"/>
    <mergeCell ref="B77:K77"/>
    <mergeCell ref="D78:D80"/>
    <mergeCell ref="E78:E80"/>
    <mergeCell ref="F78:F79"/>
    <mergeCell ref="G78:G79"/>
    <mergeCell ref="J79:J80"/>
    <mergeCell ref="K79:K80"/>
    <mergeCell ref="A121:A123"/>
    <mergeCell ref="B122:K122"/>
    <mergeCell ref="D123:D124"/>
    <mergeCell ref="E123:E124"/>
    <mergeCell ref="F123:F124"/>
    <mergeCell ref="G123:G124"/>
    <mergeCell ref="H123:H124"/>
    <mergeCell ref="I123:I124"/>
    <mergeCell ref="B86:K86"/>
    <mergeCell ref="B92:K92"/>
    <mergeCell ref="D93:D95"/>
    <mergeCell ref="E93:E95"/>
    <mergeCell ref="B87:K87"/>
    <mergeCell ref="D88:D90"/>
    <mergeCell ref="B96:K96"/>
    <mergeCell ref="B97:K97"/>
    <mergeCell ref="D98:D100"/>
    <mergeCell ref="E98:E100"/>
    <mergeCell ref="J99:J100"/>
    <mergeCell ref="K99:K100"/>
    <mergeCell ref="B101:K101"/>
    <mergeCell ref="B102:K102"/>
    <mergeCell ref="D103:D105"/>
    <mergeCell ref="E103:E105"/>
    <mergeCell ref="B71:K71"/>
    <mergeCell ref="B72:K72"/>
    <mergeCell ref="D73:D75"/>
    <mergeCell ref="E73:E75"/>
    <mergeCell ref="F73:F74"/>
    <mergeCell ref="G73:G74"/>
    <mergeCell ref="J74:J75"/>
    <mergeCell ref="K74:K75"/>
    <mergeCell ref="B67:K67"/>
    <mergeCell ref="D68:D70"/>
    <mergeCell ref="E68:E70"/>
    <mergeCell ref="F68:F69"/>
    <mergeCell ref="G68:G69"/>
    <mergeCell ref="J69:J70"/>
    <mergeCell ref="K69:K70"/>
    <mergeCell ref="B62:K62"/>
    <mergeCell ref="D63:D65"/>
    <mergeCell ref="E63:E65"/>
    <mergeCell ref="F63:F64"/>
    <mergeCell ref="G63:G64"/>
    <mergeCell ref="J64:J65"/>
    <mergeCell ref="K64:K65"/>
    <mergeCell ref="D53:D55"/>
    <mergeCell ref="E53:E55"/>
    <mergeCell ref="F53:F54"/>
    <mergeCell ref="G53:G54"/>
    <mergeCell ref="J54:J55"/>
    <mergeCell ref="K54:K55"/>
    <mergeCell ref="B56:K56"/>
    <mergeCell ref="B57:K57"/>
    <mergeCell ref="D58:D60"/>
    <mergeCell ref="E58:E60"/>
    <mergeCell ref="F58:F59"/>
    <mergeCell ref="G58:G59"/>
    <mergeCell ref="J59:J60"/>
    <mergeCell ref="K59:K60"/>
    <mergeCell ref="A31:A85"/>
    <mergeCell ref="B31:K31"/>
    <mergeCell ref="B37:K37"/>
    <mergeCell ref="D38:D40"/>
    <mergeCell ref="E38:E40"/>
    <mergeCell ref="F38:F39"/>
    <mergeCell ref="G38:G39"/>
    <mergeCell ref="J39:J40"/>
    <mergeCell ref="K39:K40"/>
    <mergeCell ref="B47:K47"/>
    <mergeCell ref="D48:D50"/>
    <mergeCell ref="E48:E50"/>
    <mergeCell ref="F48:F49"/>
    <mergeCell ref="G48:G49"/>
    <mergeCell ref="J49:J50"/>
    <mergeCell ref="K49:K50"/>
    <mergeCell ref="B42:K42"/>
    <mergeCell ref="D43:D45"/>
    <mergeCell ref="E43:E45"/>
    <mergeCell ref="F43:F44"/>
    <mergeCell ref="G43:G44"/>
    <mergeCell ref="J44:J45"/>
    <mergeCell ref="K44:K45"/>
    <mergeCell ref="B52:K52"/>
    <mergeCell ref="B36:K36"/>
    <mergeCell ref="B32:K32"/>
    <mergeCell ref="B27:K27"/>
    <mergeCell ref="D33:D35"/>
    <mergeCell ref="E33:E35"/>
    <mergeCell ref="F33:F34"/>
    <mergeCell ref="G33:G34"/>
    <mergeCell ref="J34:J35"/>
    <mergeCell ref="K34:K35"/>
    <mergeCell ref="A10:A12"/>
    <mergeCell ref="B10:K10"/>
    <mergeCell ref="B11:K11"/>
    <mergeCell ref="B26:K26"/>
    <mergeCell ref="D18:D20"/>
    <mergeCell ref="E18:E20"/>
    <mergeCell ref="F18:F19"/>
    <mergeCell ref="G18:G19"/>
    <mergeCell ref="J19:J20"/>
    <mergeCell ref="K19:K20"/>
    <mergeCell ref="A16:K16"/>
    <mergeCell ref="A21:A22"/>
    <mergeCell ref="B21:K21"/>
    <mergeCell ref="B22:K22"/>
    <mergeCell ref="D23:D25"/>
    <mergeCell ref="E23:E25"/>
    <mergeCell ref="F23:F24"/>
    <mergeCell ref="G23:G24"/>
    <mergeCell ref="J24:J25"/>
    <mergeCell ref="K24:K25"/>
    <mergeCell ref="B41:K41"/>
    <mergeCell ref="B46:K46"/>
    <mergeCell ref="B51:K51"/>
    <mergeCell ref="B61:K61"/>
    <mergeCell ref="B66:K66"/>
    <mergeCell ref="B76:K76"/>
    <mergeCell ref="B81:K81"/>
    <mergeCell ref="A3:K3"/>
    <mergeCell ref="B5:C5"/>
    <mergeCell ref="D5:E5"/>
    <mergeCell ref="F5:G5"/>
    <mergeCell ref="H5:I5"/>
    <mergeCell ref="J5:K5"/>
    <mergeCell ref="D28:D30"/>
    <mergeCell ref="E28:E30"/>
    <mergeCell ref="F28:F29"/>
    <mergeCell ref="G28:G29"/>
    <mergeCell ref="J29:J30"/>
    <mergeCell ref="K29:K30"/>
    <mergeCell ref="B13:K13"/>
    <mergeCell ref="B14:K14"/>
    <mergeCell ref="B17:K17"/>
    <mergeCell ref="A7:K7"/>
    <mergeCell ref="B8:K8"/>
    <mergeCell ref="J104:J105"/>
    <mergeCell ref="K104:K105"/>
    <mergeCell ref="B106:K106"/>
    <mergeCell ref="B107:K107"/>
    <mergeCell ref="D108:D110"/>
    <mergeCell ref="E108:E110"/>
    <mergeCell ref="J109:J110"/>
    <mergeCell ref="K109:K110"/>
    <mergeCell ref="B111:K111"/>
    <mergeCell ref="B112:K112"/>
    <mergeCell ref="D113:D115"/>
    <mergeCell ref="E113:E115"/>
    <mergeCell ref="J114:J115"/>
    <mergeCell ref="K114:K115"/>
    <mergeCell ref="B116:K116"/>
    <mergeCell ref="B117:K117"/>
    <mergeCell ref="D118:D120"/>
    <mergeCell ref="E118:E120"/>
    <mergeCell ref="J119:J120"/>
    <mergeCell ref="K119:K120"/>
  </mergeCells>
  <pageMargins left="0.51181102362204722" right="0" top="0.19685039370078741" bottom="0.19685039370078741" header="0.31496062992125984" footer="0.31496062992125984"/>
  <pageSetup paperSize="9" scale="46" fitToHeight="0" orientation="portrait" r:id="rId1"/>
  <rowBreaks count="11" manualBreakCount="11">
    <brk id="17" min="1" max="10" man="1"/>
    <brk id="25" min="1" max="10" man="1"/>
    <brk id="35" min="1" max="10" man="1"/>
    <brk id="45" min="1" max="10" man="1"/>
    <brk id="55" min="1" max="10" man="1"/>
    <brk id="65" min="1" max="10" man="1"/>
    <brk id="75" min="1" max="10" man="1"/>
    <brk id="85" min="1" max="10" man="1"/>
    <brk id="95" min="1" max="10" man="1"/>
    <brk id="105" min="1" max="10" man="1"/>
    <brk id="115" min="1"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Q226"/>
  <sheetViews>
    <sheetView tabSelected="1" zoomScale="85" zoomScaleNormal="85" zoomScaleSheetLayoutView="70" workbookViewId="0">
      <pane xSplit="5" ySplit="5" topLeftCell="F6" activePane="bottomRight" state="frozen"/>
      <selection pane="topRight" activeCell="F1" sqref="F1"/>
      <selection pane="bottomLeft" activeCell="A6" sqref="A6"/>
      <selection pane="bottomRight" activeCell="H3" sqref="H3"/>
    </sheetView>
  </sheetViews>
  <sheetFormatPr defaultColWidth="8.85546875" defaultRowHeight="18.75" x14ac:dyDescent="0.25"/>
  <cols>
    <col min="1" max="1" width="5.85546875" style="25" customWidth="1"/>
    <col min="2" max="2" width="107.42578125" style="23" customWidth="1"/>
    <col min="3" max="3" width="21.7109375" style="24" customWidth="1"/>
    <col min="4" max="4" width="21.140625" style="24" customWidth="1"/>
    <col min="5" max="5" width="17.140625" style="24" customWidth="1"/>
    <col min="6" max="16384" width="8.85546875" style="24"/>
  </cols>
  <sheetData>
    <row r="1" spans="1:5" x14ac:dyDescent="0.25">
      <c r="A1" s="48"/>
      <c r="B1" s="49"/>
      <c r="C1" s="48"/>
      <c r="D1" s="48"/>
      <c r="E1" s="48"/>
    </row>
    <row r="2" spans="1:5" x14ac:dyDescent="0.25">
      <c r="A2" s="48"/>
      <c r="B2" s="49"/>
      <c r="C2" s="50"/>
      <c r="D2" s="50"/>
      <c r="E2" s="50" t="s">
        <v>169</v>
      </c>
    </row>
    <row r="3" spans="1:5" ht="42.75" customHeight="1" x14ac:dyDescent="0.25">
      <c r="A3" s="83" t="s">
        <v>5</v>
      </c>
      <c r="B3" s="83"/>
      <c r="C3" s="83"/>
      <c r="D3" s="83"/>
      <c r="E3" s="83"/>
    </row>
    <row r="4" spans="1:5" ht="75" x14ac:dyDescent="0.25">
      <c r="A4" s="27" t="s">
        <v>120</v>
      </c>
      <c r="B4" s="27" t="s">
        <v>2</v>
      </c>
      <c r="C4" s="40" t="s">
        <v>42</v>
      </c>
      <c r="D4" s="40" t="s">
        <v>43</v>
      </c>
      <c r="E4" s="27" t="s">
        <v>113</v>
      </c>
    </row>
    <row r="5" spans="1:5" s="22" customFormat="1" x14ac:dyDescent="0.25">
      <c r="A5" s="27">
        <v>1</v>
      </c>
      <c r="B5" s="27">
        <v>2</v>
      </c>
      <c r="C5" s="40">
        <v>3</v>
      </c>
      <c r="D5" s="40">
        <v>4</v>
      </c>
      <c r="E5" s="27">
        <v>5</v>
      </c>
    </row>
    <row r="6" spans="1:5" x14ac:dyDescent="0.25">
      <c r="A6" s="57">
        <v>1</v>
      </c>
      <c r="B6" s="58" t="s">
        <v>57</v>
      </c>
      <c r="C6" s="58"/>
      <c r="D6" s="58"/>
      <c r="E6" s="58"/>
    </row>
    <row r="7" spans="1:5" ht="56.25" x14ac:dyDescent="0.25">
      <c r="A7" s="57"/>
      <c r="B7" s="20" t="s">
        <v>50</v>
      </c>
      <c r="C7" s="19">
        <v>65952.44</v>
      </c>
      <c r="D7" s="19">
        <v>67035.64</v>
      </c>
      <c r="E7" s="18">
        <f>D7/C7*100%</f>
        <v>1.0164239564146527</v>
      </c>
    </row>
    <row r="8" spans="1:5" ht="37.5" x14ac:dyDescent="0.25">
      <c r="A8" s="57"/>
      <c r="B8" s="20" t="s">
        <v>49</v>
      </c>
      <c r="C8" s="19">
        <v>67744.160000000003</v>
      </c>
      <c r="D8" s="19">
        <v>68856.789999999994</v>
      </c>
      <c r="E8" s="18">
        <f>D8/C8*100%</f>
        <v>1.0164239987624024</v>
      </c>
    </row>
    <row r="9" spans="1:5" ht="37.5" x14ac:dyDescent="0.25">
      <c r="A9" s="57"/>
      <c r="B9" s="20" t="s">
        <v>145</v>
      </c>
      <c r="C9" s="19">
        <v>141290.09</v>
      </c>
      <c r="D9" s="19">
        <v>143610.64000000001</v>
      </c>
      <c r="E9" s="18">
        <f>D9/C9*100%</f>
        <v>1.0164240110541369</v>
      </c>
    </row>
    <row r="10" spans="1:5" x14ac:dyDescent="0.25">
      <c r="A10" s="57">
        <v>2</v>
      </c>
      <c r="B10" s="84" t="s">
        <v>123</v>
      </c>
      <c r="C10" s="84"/>
      <c r="D10" s="84"/>
      <c r="E10" s="84"/>
    </row>
    <row r="11" spans="1:5" ht="56.25" x14ac:dyDescent="0.25">
      <c r="A11" s="57"/>
      <c r="B11" s="20" t="s">
        <v>50</v>
      </c>
      <c r="C11" s="19">
        <v>59515.98</v>
      </c>
      <c r="D11" s="19">
        <v>62542.58</v>
      </c>
      <c r="E11" s="18">
        <f t="shared" ref="E11:E13" si="0">D11/C11*100%</f>
        <v>1.0508535690750618</v>
      </c>
    </row>
    <row r="12" spans="1:5" ht="37.5" x14ac:dyDescent="0.25">
      <c r="A12" s="57"/>
      <c r="B12" s="20" t="s">
        <v>49</v>
      </c>
      <c r="C12" s="19">
        <v>61132.84</v>
      </c>
      <c r="D12" s="19">
        <v>64241.67</v>
      </c>
      <c r="E12" s="18">
        <f t="shared" si="0"/>
        <v>1.050853681916299</v>
      </c>
    </row>
    <row r="13" spans="1:5" ht="37.5" x14ac:dyDescent="0.25">
      <c r="A13" s="57"/>
      <c r="B13" s="20" t="s">
        <v>145</v>
      </c>
      <c r="C13" s="19">
        <v>127501.24</v>
      </c>
      <c r="D13" s="19">
        <v>133985.14000000001</v>
      </c>
      <c r="E13" s="18">
        <f t="shared" si="0"/>
        <v>1.0508536230706462</v>
      </c>
    </row>
    <row r="14" spans="1:5" x14ac:dyDescent="0.25">
      <c r="A14" s="57">
        <v>3</v>
      </c>
      <c r="B14" s="84" t="s">
        <v>58</v>
      </c>
      <c r="C14" s="84"/>
      <c r="D14" s="84"/>
      <c r="E14" s="84"/>
    </row>
    <row r="15" spans="1:5" ht="37.5" x14ac:dyDescent="0.25">
      <c r="A15" s="57"/>
      <c r="B15" s="20" t="s">
        <v>49</v>
      </c>
      <c r="C15" s="19">
        <v>72926.77</v>
      </c>
      <c r="D15" s="19">
        <v>84623.9</v>
      </c>
      <c r="E15" s="18">
        <f>D15/C15*100%</f>
        <v>1.1603955584485641</v>
      </c>
    </row>
    <row r="16" spans="1:5" ht="37.5" x14ac:dyDescent="0.25">
      <c r="A16" s="57"/>
      <c r="B16" s="20" t="s">
        <v>145</v>
      </c>
      <c r="C16" s="19">
        <v>164644.49</v>
      </c>
      <c r="D16" s="19">
        <v>191052.72</v>
      </c>
      <c r="E16" s="18">
        <f>D16/C16*100%</f>
        <v>1.1603954678349699</v>
      </c>
    </row>
    <row r="17" spans="1:5" x14ac:dyDescent="0.25">
      <c r="A17" s="57">
        <v>4</v>
      </c>
      <c r="B17" s="84" t="s">
        <v>59</v>
      </c>
      <c r="C17" s="84"/>
      <c r="D17" s="84"/>
      <c r="E17" s="84"/>
    </row>
    <row r="18" spans="1:5" ht="37.5" x14ac:dyDescent="0.25">
      <c r="A18" s="57"/>
      <c r="B18" s="20" t="s">
        <v>49</v>
      </c>
      <c r="C18" s="19">
        <v>64283.94</v>
      </c>
      <c r="D18" s="19">
        <v>66534.539999999994</v>
      </c>
      <c r="E18" s="18">
        <f>D18/C18*100%</f>
        <v>1.0350102996176027</v>
      </c>
    </row>
    <row r="19" spans="1:5" ht="37.5" x14ac:dyDescent="0.25">
      <c r="A19" s="57"/>
      <c r="B19" s="20" t="s">
        <v>145</v>
      </c>
      <c r="C19" s="19">
        <v>145131.84</v>
      </c>
      <c r="D19" s="19">
        <v>150212.94</v>
      </c>
      <c r="E19" s="18">
        <f t="shared" ref="E19" si="1">D19/C19*100%</f>
        <v>1.0350102362100557</v>
      </c>
    </row>
    <row r="20" spans="1:5" x14ac:dyDescent="0.25">
      <c r="A20" s="57">
        <v>5</v>
      </c>
      <c r="B20" s="58" t="s">
        <v>60</v>
      </c>
      <c r="C20" s="58"/>
      <c r="D20" s="58"/>
      <c r="E20" s="58"/>
    </row>
    <row r="21" spans="1:5" ht="56.25" x14ac:dyDescent="0.25">
      <c r="A21" s="57"/>
      <c r="B21" s="11" t="s">
        <v>50</v>
      </c>
      <c r="C21" s="21">
        <v>76828.52</v>
      </c>
      <c r="D21" s="21">
        <v>79148.77</v>
      </c>
      <c r="E21" s="18">
        <f>D21/C21*100%</f>
        <v>1.0302003735071299</v>
      </c>
    </row>
    <row r="22" spans="1:5" ht="37.5" x14ac:dyDescent="0.25">
      <c r="A22" s="57"/>
      <c r="B22" s="11" t="s">
        <v>49</v>
      </c>
      <c r="C22" s="19">
        <v>78915.72</v>
      </c>
      <c r="D22" s="19">
        <v>81299.009999999995</v>
      </c>
      <c r="E22" s="18">
        <f>D22/C22*100%</f>
        <v>1.0302004467550951</v>
      </c>
    </row>
    <row r="23" spans="1:5" ht="37.5" x14ac:dyDescent="0.25">
      <c r="A23" s="57"/>
      <c r="B23" s="20" t="s">
        <v>145</v>
      </c>
      <c r="C23" s="19">
        <v>178165.56</v>
      </c>
      <c r="D23" s="19">
        <v>183546.23999999999</v>
      </c>
      <c r="E23" s="18">
        <f t="shared" ref="E23" si="2">D23/C23*100%</f>
        <v>1.0302004495144852</v>
      </c>
    </row>
    <row r="24" spans="1:5" x14ac:dyDescent="0.25">
      <c r="A24" s="57">
        <v>6</v>
      </c>
      <c r="B24" s="58" t="s">
        <v>68</v>
      </c>
      <c r="C24" s="58"/>
      <c r="D24" s="58"/>
      <c r="E24" s="58"/>
    </row>
    <row r="25" spans="1:5" ht="37.5" x14ac:dyDescent="0.25">
      <c r="A25" s="57"/>
      <c r="B25" s="11" t="s">
        <v>49</v>
      </c>
      <c r="C25" s="19">
        <v>64664.85</v>
      </c>
      <c r="D25" s="19">
        <v>71313.66</v>
      </c>
      <c r="E25" s="18">
        <f>D25/C25*100%</f>
        <v>1.1028195379715564</v>
      </c>
    </row>
    <row r="26" spans="1:5" ht="37.5" x14ac:dyDescent="0.25">
      <c r="A26" s="57"/>
      <c r="B26" s="20" t="s">
        <v>145</v>
      </c>
      <c r="C26" s="19">
        <v>145991.79999999999</v>
      </c>
      <c r="D26" s="19">
        <v>161002.60999999999</v>
      </c>
      <c r="E26" s="18">
        <f t="shared" ref="E26" si="3">D26/C26*100%</f>
        <v>1.1028195419194777</v>
      </c>
    </row>
    <row r="27" spans="1:5" x14ac:dyDescent="0.25">
      <c r="A27" s="57">
        <v>7</v>
      </c>
      <c r="B27" s="58" t="s">
        <v>61</v>
      </c>
      <c r="C27" s="58"/>
      <c r="D27" s="58"/>
      <c r="E27" s="58"/>
    </row>
    <row r="28" spans="1:5" ht="56.25" x14ac:dyDescent="0.25">
      <c r="A28" s="57"/>
      <c r="B28" s="11" t="s">
        <v>50</v>
      </c>
      <c r="C28" s="19">
        <v>97468.15</v>
      </c>
      <c r="D28" s="19">
        <v>102521.41</v>
      </c>
      <c r="E28" s="18">
        <f>D28/C28*100%</f>
        <v>1.0518452438052841</v>
      </c>
    </row>
    <row r="29" spans="1:5" ht="37.5" x14ac:dyDescent="0.25">
      <c r="A29" s="57"/>
      <c r="B29" s="11" t="s">
        <v>49</v>
      </c>
      <c r="C29" s="19">
        <v>100116.08</v>
      </c>
      <c r="D29" s="19">
        <v>105306.61</v>
      </c>
      <c r="E29" s="18">
        <f>D29/C29*100%</f>
        <v>1.0518451181868087</v>
      </c>
    </row>
    <row r="30" spans="1:5" ht="37.5" x14ac:dyDescent="0.25">
      <c r="A30" s="57"/>
      <c r="B30" s="13" t="s">
        <v>51</v>
      </c>
      <c r="C30" s="19">
        <v>76693.649999999994</v>
      </c>
      <c r="D30" s="19">
        <v>76693.649999999994</v>
      </c>
      <c r="E30" s="18">
        <f>D30/C30*100%</f>
        <v>1</v>
      </c>
    </row>
    <row r="31" spans="1:5" ht="37.5" x14ac:dyDescent="0.25">
      <c r="A31" s="57"/>
      <c r="B31" s="20" t="s">
        <v>145</v>
      </c>
      <c r="C31" s="19">
        <v>226028.93</v>
      </c>
      <c r="D31" s="19">
        <v>237747.45</v>
      </c>
      <c r="E31" s="18">
        <f t="shared" ref="E31" si="4">D31/C31*100%</f>
        <v>1.0518452217598873</v>
      </c>
    </row>
    <row r="32" spans="1:5" x14ac:dyDescent="0.25">
      <c r="A32" s="57">
        <v>8</v>
      </c>
      <c r="B32" s="58" t="s">
        <v>124</v>
      </c>
      <c r="C32" s="58"/>
      <c r="D32" s="58"/>
      <c r="E32" s="58"/>
    </row>
    <row r="33" spans="1:5" ht="37.5" x14ac:dyDescent="0.25">
      <c r="A33" s="57"/>
      <c r="B33" s="11" t="s">
        <v>49</v>
      </c>
      <c r="C33" s="19">
        <v>71704.47</v>
      </c>
      <c r="D33" s="19">
        <v>79528.39</v>
      </c>
      <c r="E33" s="18">
        <f>D33/C33*100%</f>
        <v>1.1091134206835362</v>
      </c>
    </row>
    <row r="34" spans="1:5" ht="37.5" x14ac:dyDescent="0.25">
      <c r="A34" s="57"/>
      <c r="B34" s="20" t="s">
        <v>145</v>
      </c>
      <c r="C34" s="19">
        <v>149549.88</v>
      </c>
      <c r="D34" s="19">
        <v>165867.78</v>
      </c>
      <c r="E34" s="18">
        <f t="shared" ref="E34" si="5">D34/C34*100%</f>
        <v>1.1091134275734624</v>
      </c>
    </row>
    <row r="35" spans="1:5" x14ac:dyDescent="0.25">
      <c r="A35" s="57">
        <v>9</v>
      </c>
      <c r="B35" s="58" t="s">
        <v>170</v>
      </c>
      <c r="C35" s="58"/>
      <c r="D35" s="58"/>
      <c r="E35" s="58"/>
    </row>
    <row r="36" spans="1:5" ht="37.5" x14ac:dyDescent="0.25">
      <c r="A36" s="57"/>
      <c r="B36" s="11" t="s">
        <v>49</v>
      </c>
      <c r="C36" s="19">
        <v>76451.31</v>
      </c>
      <c r="D36" s="19">
        <v>76451.31</v>
      </c>
      <c r="E36" s="18">
        <f>D36/C36*100%</f>
        <v>1</v>
      </c>
    </row>
    <row r="37" spans="1:5" ht="56.25" x14ac:dyDescent="0.25">
      <c r="A37" s="57"/>
      <c r="B37" s="13" t="s">
        <v>50</v>
      </c>
      <c r="C37" s="19">
        <v>80568.320000000007</v>
      </c>
      <c r="D37" s="19">
        <v>80568.320000000007</v>
      </c>
      <c r="E37" s="18">
        <f t="shared" ref="E37:E38" si="6">D37/C37*100%</f>
        <v>1</v>
      </c>
    </row>
    <row r="38" spans="1:5" ht="37.5" x14ac:dyDescent="0.25">
      <c r="A38" s="57"/>
      <c r="B38" s="13" t="s">
        <v>51</v>
      </c>
      <c r="C38" s="19">
        <v>55678.65</v>
      </c>
      <c r="D38" s="19">
        <v>55678.65</v>
      </c>
      <c r="E38" s="18">
        <f t="shared" si="6"/>
        <v>1</v>
      </c>
    </row>
    <row r="39" spans="1:5" ht="37.5" x14ac:dyDescent="0.25">
      <c r="A39" s="57"/>
      <c r="B39" s="20" t="s">
        <v>145</v>
      </c>
      <c r="C39" s="19">
        <v>172601.73</v>
      </c>
      <c r="D39" s="19">
        <v>172601.73</v>
      </c>
      <c r="E39" s="18">
        <f t="shared" ref="E39" si="7">D39/C39*100%</f>
        <v>1</v>
      </c>
    </row>
    <row r="40" spans="1:5" x14ac:dyDescent="0.25">
      <c r="A40" s="57">
        <v>10</v>
      </c>
      <c r="B40" s="58" t="s">
        <v>62</v>
      </c>
      <c r="C40" s="58"/>
      <c r="D40" s="58"/>
      <c r="E40" s="58"/>
    </row>
    <row r="41" spans="1:5" ht="56.25" x14ac:dyDescent="0.25">
      <c r="A41" s="57"/>
      <c r="B41" s="11" t="s">
        <v>50</v>
      </c>
      <c r="C41" s="19">
        <v>144473</v>
      </c>
      <c r="D41" s="19">
        <v>159745.54999999999</v>
      </c>
      <c r="E41" s="18">
        <f t="shared" ref="E41:E43" si="8">D41/C41*100%</f>
        <v>1.1057121399846337</v>
      </c>
    </row>
    <row r="42" spans="1:5" ht="37.5" x14ac:dyDescent="0.25">
      <c r="A42" s="57"/>
      <c r="B42" s="11" t="s">
        <v>49</v>
      </c>
      <c r="C42" s="19">
        <v>137090.49</v>
      </c>
      <c r="D42" s="19">
        <v>151582.62</v>
      </c>
      <c r="E42" s="18">
        <f t="shared" si="8"/>
        <v>1.1057121467725441</v>
      </c>
    </row>
    <row r="43" spans="1:5" ht="37.5" x14ac:dyDescent="0.25">
      <c r="A43" s="57"/>
      <c r="B43" s="20" t="s">
        <v>145</v>
      </c>
      <c r="C43" s="19">
        <v>309504.90999999997</v>
      </c>
      <c r="D43" s="19">
        <v>342223.33</v>
      </c>
      <c r="E43" s="18">
        <f t="shared" si="8"/>
        <v>1.1057121193973951</v>
      </c>
    </row>
    <row r="44" spans="1:5" x14ac:dyDescent="0.25">
      <c r="A44" s="57">
        <v>11</v>
      </c>
      <c r="B44" s="58" t="s">
        <v>63</v>
      </c>
      <c r="C44" s="58"/>
      <c r="D44" s="58"/>
      <c r="E44" s="58"/>
    </row>
    <row r="45" spans="1:5" ht="56.25" x14ac:dyDescent="0.25">
      <c r="A45" s="57"/>
      <c r="B45" s="11" t="s">
        <v>50</v>
      </c>
      <c r="C45" s="19">
        <v>56900.45</v>
      </c>
      <c r="D45" s="19">
        <v>56994.59</v>
      </c>
      <c r="E45" s="18">
        <f t="shared" ref="E45:E47" si="9">D45/C45*100%</f>
        <v>1.0016544684620245</v>
      </c>
    </row>
    <row r="46" spans="1:5" ht="37.5" x14ac:dyDescent="0.25">
      <c r="A46" s="57"/>
      <c r="B46" s="11" t="s">
        <v>49</v>
      </c>
      <c r="C46" s="19">
        <v>58446.26</v>
      </c>
      <c r="D46" s="19">
        <v>58491.6</v>
      </c>
      <c r="E46" s="18">
        <f t="shared" si="9"/>
        <v>1.0007757553691201</v>
      </c>
    </row>
    <row r="47" spans="1:5" ht="37.5" x14ac:dyDescent="0.25">
      <c r="A47" s="57"/>
      <c r="B47" s="20" t="s">
        <v>145</v>
      </c>
      <c r="C47" s="19">
        <v>121897.99</v>
      </c>
      <c r="D47" s="19">
        <v>121992.55</v>
      </c>
      <c r="E47" s="18">
        <f t="shared" si="9"/>
        <v>1.0007757305924405</v>
      </c>
    </row>
    <row r="48" spans="1:5" x14ac:dyDescent="0.25">
      <c r="A48" s="57">
        <v>12</v>
      </c>
      <c r="B48" s="58" t="s">
        <v>122</v>
      </c>
      <c r="C48" s="58"/>
      <c r="D48" s="58"/>
      <c r="E48" s="58"/>
    </row>
    <row r="49" spans="1:5" ht="56.25" x14ac:dyDescent="0.25">
      <c r="A49" s="57"/>
      <c r="B49" s="11" t="s">
        <v>50</v>
      </c>
      <c r="C49" s="19">
        <v>59359.29</v>
      </c>
      <c r="D49" s="19">
        <v>69663.22</v>
      </c>
      <c r="E49" s="18">
        <f t="shared" ref="E49:E52" si="10">D49/C49*100%</f>
        <v>1.1735858026603756</v>
      </c>
    </row>
    <row r="50" spans="1:5" ht="37.5" x14ac:dyDescent="0.25">
      <c r="A50" s="57"/>
      <c r="B50" s="11" t="s">
        <v>49</v>
      </c>
      <c r="C50" s="19">
        <v>56326.05</v>
      </c>
      <c r="D50" s="19">
        <v>66103.466</v>
      </c>
      <c r="E50" s="18">
        <f t="shared" si="10"/>
        <v>1.1735860405620488</v>
      </c>
    </row>
    <row r="51" spans="1:5" ht="37.5" x14ac:dyDescent="0.25">
      <c r="A51" s="57"/>
      <c r="B51" s="28" t="s">
        <v>51</v>
      </c>
      <c r="C51" s="19">
        <v>41021.65</v>
      </c>
      <c r="D51" s="19">
        <v>48142.42</v>
      </c>
      <c r="E51" s="18">
        <f t="shared" si="10"/>
        <v>1.1735856553795374</v>
      </c>
    </row>
    <row r="52" spans="1:5" ht="37.5" x14ac:dyDescent="0.25">
      <c r="A52" s="57"/>
      <c r="B52" s="20" t="s">
        <v>145</v>
      </c>
      <c r="C52" s="19">
        <v>127165.56</v>
      </c>
      <c r="D52" s="19">
        <v>149239.71</v>
      </c>
      <c r="E52" s="18">
        <f t="shared" si="10"/>
        <v>1.1735859142994376</v>
      </c>
    </row>
    <row r="53" spans="1:5" x14ac:dyDescent="0.25">
      <c r="A53" s="57">
        <v>13</v>
      </c>
      <c r="B53" s="58" t="s">
        <v>64</v>
      </c>
      <c r="C53" s="58"/>
      <c r="D53" s="58"/>
      <c r="E53" s="58"/>
    </row>
    <row r="54" spans="1:5" ht="56.25" x14ac:dyDescent="0.25">
      <c r="A54" s="57"/>
      <c r="B54" s="11" t="s">
        <v>50</v>
      </c>
      <c r="C54" s="19">
        <v>54396.57</v>
      </c>
      <c r="D54" s="19">
        <v>64339.41</v>
      </c>
      <c r="E54" s="18">
        <f t="shared" ref="E54:E57" si="11">D54/C54*100%</f>
        <v>1.1827843189377567</v>
      </c>
    </row>
    <row r="55" spans="1:5" ht="37.5" x14ac:dyDescent="0.25">
      <c r="A55" s="57"/>
      <c r="B55" s="11" t="s">
        <v>49</v>
      </c>
      <c r="C55" s="19">
        <v>55874.36</v>
      </c>
      <c r="D55" s="19">
        <v>66087.320000000007</v>
      </c>
      <c r="E55" s="18">
        <f t="shared" si="11"/>
        <v>1.1827843755167846</v>
      </c>
    </row>
    <row r="56" spans="1:5" ht="37.5" x14ac:dyDescent="0.25">
      <c r="A56" s="57"/>
      <c r="B56" s="28" t="s">
        <v>51</v>
      </c>
      <c r="C56" s="19">
        <v>40692.69</v>
      </c>
      <c r="D56" s="19">
        <v>48130.67</v>
      </c>
      <c r="E56" s="18">
        <f t="shared" si="11"/>
        <v>1.1827841806476789</v>
      </c>
    </row>
    <row r="57" spans="1:5" ht="37.5" x14ac:dyDescent="0.25">
      <c r="A57" s="57"/>
      <c r="B57" s="20" t="s">
        <v>145</v>
      </c>
      <c r="C57" s="19">
        <v>126145.8</v>
      </c>
      <c r="D57" s="19">
        <v>149203.28</v>
      </c>
      <c r="E57" s="18">
        <f t="shared" si="11"/>
        <v>1.182784365393061</v>
      </c>
    </row>
    <row r="58" spans="1:5" x14ac:dyDescent="0.25">
      <c r="A58" s="57">
        <v>14</v>
      </c>
      <c r="B58" s="58" t="s">
        <v>65</v>
      </c>
      <c r="C58" s="58"/>
      <c r="D58" s="58"/>
      <c r="E58" s="58"/>
    </row>
    <row r="59" spans="1:5" ht="56.25" x14ac:dyDescent="0.25">
      <c r="A59" s="57"/>
      <c r="B59" s="11" t="s">
        <v>50</v>
      </c>
      <c r="C59" s="19">
        <v>56342.7</v>
      </c>
      <c r="D59" s="19">
        <v>59946.98</v>
      </c>
      <c r="E59" s="18">
        <f t="shared" ref="E59:E61" si="12">D59/C59*100%</f>
        <v>1.0639706652325858</v>
      </c>
    </row>
    <row r="60" spans="1:5" ht="37.5" x14ac:dyDescent="0.25">
      <c r="A60" s="57"/>
      <c r="B60" s="11" t="s">
        <v>49</v>
      </c>
      <c r="C60" s="19">
        <v>57873.37</v>
      </c>
      <c r="D60" s="19">
        <v>61575.56</v>
      </c>
      <c r="E60" s="18">
        <f t="shared" si="12"/>
        <v>1.0639705273772722</v>
      </c>
    </row>
    <row r="61" spans="1:5" ht="37.5" x14ac:dyDescent="0.25">
      <c r="A61" s="57"/>
      <c r="B61" s="20" t="s">
        <v>145</v>
      </c>
      <c r="C61" s="19">
        <v>130658.9</v>
      </c>
      <c r="D61" s="19">
        <v>139017.23000000001</v>
      </c>
      <c r="E61" s="18">
        <f t="shared" si="12"/>
        <v>1.0639706135594285</v>
      </c>
    </row>
    <row r="62" spans="1:5" x14ac:dyDescent="0.25">
      <c r="A62" s="57">
        <v>15</v>
      </c>
      <c r="B62" s="58" t="s">
        <v>125</v>
      </c>
      <c r="C62" s="58"/>
      <c r="D62" s="58"/>
      <c r="E62" s="58"/>
    </row>
    <row r="63" spans="1:5" ht="56.25" x14ac:dyDescent="0.25">
      <c r="A63" s="57"/>
      <c r="B63" s="11" t="s">
        <v>50</v>
      </c>
      <c r="C63" s="19">
        <v>70795.37</v>
      </c>
      <c r="D63" s="19">
        <v>83168.37</v>
      </c>
      <c r="E63" s="18">
        <f t="shared" ref="E63:E65" si="13">D63/C63*100%</f>
        <v>1.1747713162598064</v>
      </c>
    </row>
    <row r="64" spans="1:5" ht="37.5" x14ac:dyDescent="0.25">
      <c r="A64" s="57"/>
      <c r="B64" s="11" t="s">
        <v>49</v>
      </c>
      <c r="C64" s="19">
        <v>72718.679999999993</v>
      </c>
      <c r="D64" s="19">
        <v>85427.81</v>
      </c>
      <c r="E64" s="18">
        <f t="shared" si="13"/>
        <v>1.1747711867157105</v>
      </c>
    </row>
    <row r="65" spans="1:5" ht="37.5" x14ac:dyDescent="0.25">
      <c r="A65" s="57"/>
      <c r="B65" s="20" t="s">
        <v>145</v>
      </c>
      <c r="C65" s="19">
        <v>164174.68</v>
      </c>
      <c r="D65" s="19">
        <v>192867.7</v>
      </c>
      <c r="E65" s="18">
        <f t="shared" si="13"/>
        <v>1.174771286290919</v>
      </c>
    </row>
    <row r="66" spans="1:5" x14ac:dyDescent="0.25">
      <c r="A66" s="57">
        <v>16</v>
      </c>
      <c r="B66" s="58" t="s">
        <v>66</v>
      </c>
      <c r="C66" s="58"/>
      <c r="D66" s="58"/>
      <c r="E66" s="58"/>
    </row>
    <row r="67" spans="1:5" ht="56.25" x14ac:dyDescent="0.25">
      <c r="A67" s="57"/>
      <c r="B67" s="11" t="s">
        <v>50</v>
      </c>
      <c r="C67" s="19">
        <v>84286.87</v>
      </c>
      <c r="D67" s="19">
        <v>87270.8</v>
      </c>
      <c r="E67" s="18">
        <f t="shared" ref="E67:E70" si="14">D67/C67*100%</f>
        <v>1.035402073893597</v>
      </c>
    </row>
    <row r="68" spans="1:5" ht="37.5" x14ac:dyDescent="0.25">
      <c r="A68" s="57"/>
      <c r="B68" s="11" t="s">
        <v>49</v>
      </c>
      <c r="C68" s="19">
        <v>93717.65</v>
      </c>
      <c r="D68" s="19">
        <v>97035.45</v>
      </c>
      <c r="E68" s="18">
        <f t="shared" si="14"/>
        <v>1.0354020827453527</v>
      </c>
    </row>
    <row r="69" spans="1:5" ht="37.5" x14ac:dyDescent="0.25">
      <c r="A69" s="57"/>
      <c r="B69" s="28" t="s">
        <v>51</v>
      </c>
      <c r="C69" s="19">
        <v>63052.85</v>
      </c>
      <c r="D69" s="19">
        <v>65285.06</v>
      </c>
      <c r="E69" s="18">
        <f t="shared" si="14"/>
        <v>1.0354022062444441</v>
      </c>
    </row>
    <row r="70" spans="1:5" ht="37.5" x14ac:dyDescent="0.25">
      <c r="A70" s="57"/>
      <c r="B70" s="20" t="s">
        <v>145</v>
      </c>
      <c r="C70" s="19">
        <v>195461.49</v>
      </c>
      <c r="D70" s="19">
        <v>202381.25</v>
      </c>
      <c r="E70" s="18">
        <f t="shared" si="14"/>
        <v>1.035402165408644</v>
      </c>
    </row>
    <row r="71" spans="1:5" x14ac:dyDescent="0.25">
      <c r="A71" s="57">
        <v>17</v>
      </c>
      <c r="B71" s="58" t="s">
        <v>155</v>
      </c>
      <c r="C71" s="58"/>
      <c r="D71" s="58"/>
      <c r="E71" s="58"/>
    </row>
    <row r="72" spans="1:5" ht="56.25" x14ac:dyDescent="0.25">
      <c r="A72" s="57"/>
      <c r="B72" s="11" t="s">
        <v>50</v>
      </c>
      <c r="C72" s="19">
        <v>69676.600000000006</v>
      </c>
      <c r="D72" s="19">
        <v>76897.89</v>
      </c>
      <c r="E72" s="18">
        <f t="shared" ref="E72:E74" si="15">D72/C72*100%</f>
        <v>1.1036401029901</v>
      </c>
    </row>
    <row r="73" spans="1:5" ht="37.5" x14ac:dyDescent="0.25">
      <c r="A73" s="57"/>
      <c r="B73" s="11" t="s">
        <v>49</v>
      </c>
      <c r="C73" s="19">
        <v>66116.149999999994</v>
      </c>
      <c r="D73" s="19">
        <v>72968.429999999993</v>
      </c>
      <c r="E73" s="18">
        <f t="shared" si="15"/>
        <v>1.1036400334865233</v>
      </c>
    </row>
    <row r="74" spans="1:5" ht="37.5" x14ac:dyDescent="0.25">
      <c r="A74" s="57"/>
      <c r="B74" s="20" t="s">
        <v>145</v>
      </c>
      <c r="C74" s="19">
        <v>149268.35999999999</v>
      </c>
      <c r="D74" s="19">
        <v>164738.54999999999</v>
      </c>
      <c r="E74" s="18">
        <f t="shared" si="15"/>
        <v>1.1036401150250461</v>
      </c>
    </row>
    <row r="75" spans="1:5" x14ac:dyDescent="0.25">
      <c r="A75" s="57">
        <v>18</v>
      </c>
      <c r="B75" s="58" t="s">
        <v>121</v>
      </c>
      <c r="C75" s="58"/>
      <c r="D75" s="58"/>
      <c r="E75" s="58"/>
    </row>
    <row r="76" spans="1:5" ht="56.25" x14ac:dyDescent="0.25">
      <c r="A76" s="57"/>
      <c r="B76" s="11" t="s">
        <v>50</v>
      </c>
      <c r="C76" s="19">
        <v>24728.49</v>
      </c>
      <c r="D76" s="19">
        <v>28346.77</v>
      </c>
      <c r="E76" s="18">
        <f t="shared" ref="E76:E78" si="16">D76/C76*100%</f>
        <v>1.1463202969530286</v>
      </c>
    </row>
    <row r="77" spans="1:5" ht="37.5" x14ac:dyDescent="0.25">
      <c r="A77" s="57"/>
      <c r="B77" s="11" t="s">
        <v>49</v>
      </c>
      <c r="C77" s="19">
        <v>102369.23</v>
      </c>
      <c r="D77" s="19">
        <v>117347.96</v>
      </c>
      <c r="E77" s="18">
        <f t="shared" si="16"/>
        <v>1.1463206277902063</v>
      </c>
    </row>
    <row r="78" spans="1:5" ht="37.5" x14ac:dyDescent="0.25">
      <c r="A78" s="57"/>
      <c r="B78" s="20" t="s">
        <v>145</v>
      </c>
      <c r="C78" s="19">
        <v>213505.6</v>
      </c>
      <c r="D78" s="19">
        <v>244745.87</v>
      </c>
      <c r="E78" s="18">
        <f t="shared" si="16"/>
        <v>1.1463206117310272</v>
      </c>
    </row>
    <row r="79" spans="1:5" x14ac:dyDescent="0.25">
      <c r="A79" s="57">
        <v>19</v>
      </c>
      <c r="B79" s="58" t="s">
        <v>53</v>
      </c>
      <c r="C79" s="58"/>
      <c r="D79" s="58"/>
      <c r="E79" s="58"/>
    </row>
    <row r="80" spans="1:5" ht="37.5" x14ac:dyDescent="0.25">
      <c r="A80" s="57"/>
      <c r="B80" s="11" t="s">
        <v>49</v>
      </c>
      <c r="C80" s="19">
        <v>82656.429999999993</v>
      </c>
      <c r="D80" s="19">
        <v>89448.56</v>
      </c>
      <c r="E80" s="18">
        <f t="shared" ref="E80:E82" si="17">D80/C80*100%</f>
        <v>1.0821730384435913</v>
      </c>
    </row>
    <row r="81" spans="1:5" ht="37.5" x14ac:dyDescent="0.25">
      <c r="A81" s="57"/>
      <c r="B81" s="28" t="s">
        <v>51</v>
      </c>
      <c r="C81" s="19">
        <v>60197.77</v>
      </c>
      <c r="D81" s="19">
        <v>65144.41</v>
      </c>
      <c r="E81" s="18">
        <f t="shared" si="17"/>
        <v>1.0821731436230944</v>
      </c>
    </row>
    <row r="82" spans="1:5" ht="37.5" x14ac:dyDescent="0.25">
      <c r="A82" s="57"/>
      <c r="B82" s="20" t="s">
        <v>145</v>
      </c>
      <c r="C82" s="19">
        <v>186610.83</v>
      </c>
      <c r="D82" s="19">
        <v>201945.23</v>
      </c>
      <c r="E82" s="18">
        <f t="shared" si="17"/>
        <v>1.0821731514725057</v>
      </c>
    </row>
    <row r="83" spans="1:5" x14ac:dyDescent="0.25">
      <c r="A83" s="57">
        <v>20</v>
      </c>
      <c r="B83" s="58" t="s">
        <v>54</v>
      </c>
      <c r="C83" s="58"/>
      <c r="D83" s="58"/>
      <c r="E83" s="58"/>
    </row>
    <row r="84" spans="1:5" ht="56.25" x14ac:dyDescent="0.25">
      <c r="A84" s="57"/>
      <c r="B84" s="11" t="s">
        <v>50</v>
      </c>
      <c r="C84" s="19">
        <v>88098.89</v>
      </c>
      <c r="D84" s="19">
        <v>89042.26</v>
      </c>
      <c r="E84" s="18">
        <f t="shared" ref="E84:E86" si="18">D84/C84*100%</f>
        <v>1.0107080804309794</v>
      </c>
    </row>
    <row r="85" spans="1:5" ht="37.5" x14ac:dyDescent="0.25">
      <c r="A85" s="57"/>
      <c r="B85" s="11" t="s">
        <v>49</v>
      </c>
      <c r="C85" s="19">
        <v>90492.26</v>
      </c>
      <c r="D85" s="19">
        <v>91461.26</v>
      </c>
      <c r="E85" s="18">
        <f t="shared" si="18"/>
        <v>1.0107080981290555</v>
      </c>
    </row>
    <row r="86" spans="1:5" ht="37.5" x14ac:dyDescent="0.25">
      <c r="A86" s="57"/>
      <c r="B86" s="20" t="s">
        <v>145</v>
      </c>
      <c r="C86" s="19">
        <v>188734.49</v>
      </c>
      <c r="D86" s="19">
        <v>190755.47</v>
      </c>
      <c r="E86" s="18">
        <f t="shared" si="18"/>
        <v>1.0107080587125332</v>
      </c>
    </row>
    <row r="87" spans="1:5" x14ac:dyDescent="0.25">
      <c r="A87" s="57">
        <v>21</v>
      </c>
      <c r="B87" s="58" t="s">
        <v>131</v>
      </c>
      <c r="C87" s="58"/>
      <c r="D87" s="58"/>
      <c r="E87" s="58"/>
    </row>
    <row r="88" spans="1:5" ht="37.5" x14ac:dyDescent="0.25">
      <c r="A88" s="57"/>
      <c r="B88" s="11" t="s">
        <v>49</v>
      </c>
      <c r="C88" s="19">
        <v>95094.6</v>
      </c>
      <c r="D88" s="19">
        <v>105360.54</v>
      </c>
      <c r="E88" s="18">
        <f>D88/C88*100%</f>
        <v>1.1079550258374291</v>
      </c>
    </row>
    <row r="89" spans="1:5" ht="37.5" x14ac:dyDescent="0.25">
      <c r="A89" s="57"/>
      <c r="B89" s="20" t="s">
        <v>145</v>
      </c>
      <c r="C89" s="19">
        <v>198333.32</v>
      </c>
      <c r="D89" s="19">
        <v>219744.41</v>
      </c>
      <c r="E89" s="18">
        <f t="shared" ref="E89" si="19">D89/C89*100%</f>
        <v>1.1079550828877367</v>
      </c>
    </row>
    <row r="90" spans="1:5" x14ac:dyDescent="0.25">
      <c r="A90" s="73">
        <v>22</v>
      </c>
      <c r="B90" s="58" t="s">
        <v>132</v>
      </c>
      <c r="C90" s="58"/>
      <c r="D90" s="58"/>
      <c r="E90" s="58"/>
    </row>
    <row r="91" spans="1:5" ht="37.5" x14ac:dyDescent="0.25">
      <c r="A91" s="74"/>
      <c r="B91" s="11" t="s">
        <v>49</v>
      </c>
      <c r="C91" s="19">
        <v>73232.350000000006</v>
      </c>
      <c r="D91" s="19">
        <v>80853.710000000006</v>
      </c>
      <c r="E91" s="18">
        <f t="shared" ref="E91:E92" si="20">D91/C91*100%</f>
        <v>1.1040709467878609</v>
      </c>
    </row>
    <row r="92" spans="1:5" ht="37.5" x14ac:dyDescent="0.25">
      <c r="A92" s="75"/>
      <c r="B92" s="20" t="s">
        <v>145</v>
      </c>
      <c r="C92" s="19">
        <v>165334.38</v>
      </c>
      <c r="D92" s="19">
        <v>182540.88</v>
      </c>
      <c r="E92" s="18">
        <f t="shared" si="20"/>
        <v>1.1040709137446185</v>
      </c>
    </row>
    <row r="93" spans="1:5" x14ac:dyDescent="0.25">
      <c r="A93" s="73">
        <v>23</v>
      </c>
      <c r="B93" s="58" t="s">
        <v>55</v>
      </c>
      <c r="C93" s="58"/>
      <c r="D93" s="58"/>
      <c r="E93" s="58"/>
    </row>
    <row r="94" spans="1:5" ht="56.25" x14ac:dyDescent="0.25">
      <c r="A94" s="74"/>
      <c r="B94" s="11" t="s">
        <v>50</v>
      </c>
      <c r="C94" s="19">
        <v>64504.14</v>
      </c>
      <c r="D94" s="19">
        <v>72766.59</v>
      </c>
      <c r="E94" s="18">
        <f t="shared" ref="E94:E96" si="21">D94/C94*100%</f>
        <v>1.1280917782951605</v>
      </c>
    </row>
    <row r="95" spans="1:5" ht="37.5" x14ac:dyDescent="0.25">
      <c r="A95" s="74"/>
      <c r="B95" s="11" t="s">
        <v>49</v>
      </c>
      <c r="C95" s="19">
        <v>66256.52</v>
      </c>
      <c r="D95" s="19">
        <v>74743.429999999993</v>
      </c>
      <c r="E95" s="18">
        <f t="shared" si="21"/>
        <v>1.1280916957304727</v>
      </c>
    </row>
    <row r="96" spans="1:5" ht="37.5" x14ac:dyDescent="0.25">
      <c r="A96" s="75"/>
      <c r="B96" s="20" t="s">
        <v>145</v>
      </c>
      <c r="C96" s="19">
        <v>138187.4</v>
      </c>
      <c r="D96" s="19">
        <v>155888.06</v>
      </c>
      <c r="E96" s="18">
        <f t="shared" si="21"/>
        <v>1.1280917073481374</v>
      </c>
    </row>
    <row r="97" spans="1:5" x14ac:dyDescent="0.25">
      <c r="A97" s="73">
        <v>24</v>
      </c>
      <c r="B97" s="58" t="s">
        <v>56</v>
      </c>
      <c r="C97" s="58"/>
      <c r="D97" s="58"/>
      <c r="E97" s="58"/>
    </row>
    <row r="98" spans="1:5" ht="37.5" x14ac:dyDescent="0.25">
      <c r="A98" s="74"/>
      <c r="B98" s="11" t="s">
        <v>49</v>
      </c>
      <c r="C98" s="19">
        <v>92376.58</v>
      </c>
      <c r="D98" s="19">
        <v>89637.92</v>
      </c>
      <c r="E98" s="18">
        <f>D98/C98*100%</f>
        <v>0.97035330816533794</v>
      </c>
    </row>
    <row r="99" spans="1:5" ht="37.5" x14ac:dyDescent="0.25">
      <c r="A99" s="75"/>
      <c r="B99" s="20" t="s">
        <v>145</v>
      </c>
      <c r="C99" s="19">
        <v>192664.5</v>
      </c>
      <c r="D99" s="19">
        <v>186952.63</v>
      </c>
      <c r="E99" s="18">
        <f t="shared" ref="E99" si="22">D99/C99*100%</f>
        <v>0.97035328251961317</v>
      </c>
    </row>
    <row r="100" spans="1:5" x14ac:dyDescent="0.25">
      <c r="A100" s="73">
        <v>25</v>
      </c>
      <c r="B100" s="58" t="s">
        <v>130</v>
      </c>
      <c r="C100" s="58"/>
      <c r="D100" s="58"/>
      <c r="E100" s="58"/>
    </row>
    <row r="101" spans="1:5" ht="56.25" x14ac:dyDescent="0.25">
      <c r="A101" s="74"/>
      <c r="B101" s="11" t="s">
        <v>50</v>
      </c>
      <c r="C101" s="19">
        <v>84087.87</v>
      </c>
      <c r="D101" s="19">
        <v>88775.42</v>
      </c>
      <c r="E101" s="18">
        <f t="shared" ref="E101:E103" si="23">D101/C101*100%</f>
        <v>1.055745852523081</v>
      </c>
    </row>
    <row r="102" spans="1:5" ht="37.5" x14ac:dyDescent="0.25">
      <c r="A102" s="74"/>
      <c r="B102" s="11" t="s">
        <v>49</v>
      </c>
      <c r="C102" s="19">
        <v>86372.27</v>
      </c>
      <c r="D102" s="19">
        <v>91187.17</v>
      </c>
      <c r="E102" s="18">
        <f t="shared" si="23"/>
        <v>1.0557459008545218</v>
      </c>
    </row>
    <row r="103" spans="1:5" ht="37.5" x14ac:dyDescent="0.25">
      <c r="A103" s="75"/>
      <c r="B103" s="20" t="s">
        <v>145</v>
      </c>
      <c r="C103" s="19">
        <v>180141.67</v>
      </c>
      <c r="D103" s="19">
        <v>190183.82</v>
      </c>
      <c r="E103" s="18">
        <f t="shared" si="23"/>
        <v>1.0557458471435288</v>
      </c>
    </row>
    <row r="104" spans="1:5" x14ac:dyDescent="0.25">
      <c r="A104" s="73">
        <v>26</v>
      </c>
      <c r="B104" s="58" t="s">
        <v>114</v>
      </c>
      <c r="C104" s="58"/>
      <c r="D104" s="58"/>
      <c r="E104" s="58"/>
    </row>
    <row r="105" spans="1:5" ht="37.5" x14ac:dyDescent="0.25">
      <c r="A105" s="74"/>
      <c r="B105" s="11" t="s">
        <v>112</v>
      </c>
      <c r="C105" s="19">
        <v>340786.28</v>
      </c>
      <c r="D105" s="19">
        <v>381752.35</v>
      </c>
      <c r="E105" s="18">
        <f t="shared" ref="E105:E106" si="24">D105/C105*100%</f>
        <v>1.120210443918106</v>
      </c>
    </row>
    <row r="106" spans="1:5" x14ac:dyDescent="0.25">
      <c r="A106" s="75"/>
      <c r="B106" s="11" t="s">
        <v>82</v>
      </c>
      <c r="C106" s="19">
        <v>134415.42000000001</v>
      </c>
      <c r="D106" s="19">
        <v>150573.56</v>
      </c>
      <c r="E106" s="18">
        <f t="shared" si="24"/>
        <v>1.1202104639482582</v>
      </c>
    </row>
    <row r="107" spans="1:5" x14ac:dyDescent="0.25">
      <c r="A107" s="73">
        <v>27</v>
      </c>
      <c r="B107" s="58" t="s">
        <v>88</v>
      </c>
      <c r="C107" s="58"/>
      <c r="D107" s="58"/>
      <c r="E107" s="58"/>
    </row>
    <row r="108" spans="1:5" ht="37.5" x14ac:dyDescent="0.25">
      <c r="A108" s="74"/>
      <c r="B108" s="11" t="s">
        <v>112</v>
      </c>
      <c r="C108" s="19">
        <v>311541.82</v>
      </c>
      <c r="D108" s="19">
        <v>344081.53</v>
      </c>
      <c r="E108" s="18">
        <f t="shared" ref="E108:E109" si="25">D108/C108*100%</f>
        <v>1.1044473258838894</v>
      </c>
    </row>
    <row r="109" spans="1:5" x14ac:dyDescent="0.25">
      <c r="A109" s="75"/>
      <c r="B109" s="11" t="s">
        <v>82</v>
      </c>
      <c r="C109" s="19">
        <v>122880.61</v>
      </c>
      <c r="D109" s="19">
        <v>135715.16</v>
      </c>
      <c r="E109" s="18">
        <f t="shared" si="25"/>
        <v>1.1044473167898499</v>
      </c>
    </row>
    <row r="110" spans="1:5" x14ac:dyDescent="0.25">
      <c r="A110" s="57">
        <v>28</v>
      </c>
      <c r="B110" s="58" t="s">
        <v>89</v>
      </c>
      <c r="C110" s="58"/>
      <c r="D110" s="58"/>
      <c r="E110" s="58"/>
    </row>
    <row r="111" spans="1:5" ht="37.5" x14ac:dyDescent="0.25">
      <c r="A111" s="57"/>
      <c r="B111" s="11" t="s">
        <v>112</v>
      </c>
      <c r="C111" s="19">
        <v>259265.27</v>
      </c>
      <c r="D111" s="19">
        <v>261146.91</v>
      </c>
      <c r="E111" s="18">
        <f t="shared" ref="E111:E112" si="26">D111/C111*100%</f>
        <v>1.0072575860237665</v>
      </c>
    </row>
    <row r="112" spans="1:5" x14ac:dyDescent="0.25">
      <c r="A112" s="57"/>
      <c r="B112" s="11" t="s">
        <v>82</v>
      </c>
      <c r="C112" s="19">
        <v>102261.31</v>
      </c>
      <c r="D112" s="19">
        <v>103003.48</v>
      </c>
      <c r="E112" s="18">
        <f t="shared" si="26"/>
        <v>1.0072575835377036</v>
      </c>
    </row>
    <row r="113" spans="1:5" x14ac:dyDescent="0.25">
      <c r="A113" s="57">
        <v>29</v>
      </c>
      <c r="B113" s="58" t="s">
        <v>110</v>
      </c>
      <c r="C113" s="58"/>
      <c r="D113" s="58"/>
      <c r="E113" s="58"/>
    </row>
    <row r="114" spans="1:5" ht="37.5" x14ac:dyDescent="0.25">
      <c r="A114" s="57"/>
      <c r="B114" s="11" t="s">
        <v>112</v>
      </c>
      <c r="C114" s="19">
        <v>246636.44</v>
      </c>
      <c r="D114" s="19">
        <v>262741.96000000002</v>
      </c>
      <c r="E114" s="18">
        <f t="shared" ref="E114:E115" si="27">D114/C114*100%</f>
        <v>1.0653006506256741</v>
      </c>
    </row>
    <row r="115" spans="1:5" x14ac:dyDescent="0.25">
      <c r="A115" s="57"/>
      <c r="B115" s="11" t="s">
        <v>82</v>
      </c>
      <c r="C115" s="19">
        <v>97280.15</v>
      </c>
      <c r="D115" s="19">
        <v>103632.61</v>
      </c>
      <c r="E115" s="18">
        <f t="shared" si="27"/>
        <v>1.0653006805602172</v>
      </c>
    </row>
    <row r="116" spans="1:5" x14ac:dyDescent="0.25">
      <c r="A116" s="57">
        <v>30</v>
      </c>
      <c r="B116" s="58" t="s">
        <v>115</v>
      </c>
      <c r="C116" s="58"/>
      <c r="D116" s="58"/>
      <c r="E116" s="58"/>
    </row>
    <row r="117" spans="1:5" ht="37.5" x14ac:dyDescent="0.25">
      <c r="A117" s="57"/>
      <c r="B117" s="11" t="s">
        <v>112</v>
      </c>
      <c r="C117" s="19">
        <v>315696.44</v>
      </c>
      <c r="D117" s="19">
        <v>320778.90999999997</v>
      </c>
      <c r="E117" s="18">
        <f t="shared" ref="E117:E118" si="28">D117/C117*100%</f>
        <v>1.0160992312741948</v>
      </c>
    </row>
    <row r="118" spans="1:5" x14ac:dyDescent="0.25">
      <c r="A118" s="57"/>
      <c r="B118" s="11" t="s">
        <v>82</v>
      </c>
      <c r="C118" s="19">
        <v>124626.98</v>
      </c>
      <c r="D118" s="19">
        <v>126523.97</v>
      </c>
      <c r="E118" s="18">
        <f t="shared" si="28"/>
        <v>1.0152213429226962</v>
      </c>
    </row>
    <row r="119" spans="1:5" x14ac:dyDescent="0.25">
      <c r="A119" s="73">
        <v>31</v>
      </c>
      <c r="B119" s="58" t="s">
        <v>91</v>
      </c>
      <c r="C119" s="58"/>
      <c r="D119" s="58"/>
      <c r="E119" s="58"/>
    </row>
    <row r="120" spans="1:5" ht="37.5" x14ac:dyDescent="0.25">
      <c r="A120" s="74"/>
      <c r="B120" s="11" t="s">
        <v>92</v>
      </c>
      <c r="C120" s="19">
        <v>217912.62</v>
      </c>
      <c r="D120" s="19">
        <v>236644.23</v>
      </c>
      <c r="E120" s="18">
        <f t="shared" ref="E120:E122" si="29">D120/C120*100%</f>
        <v>1.0859592711977857</v>
      </c>
    </row>
    <row r="121" spans="1:5" ht="37.5" x14ac:dyDescent="0.25">
      <c r="A121" s="74"/>
      <c r="B121" s="11" t="s">
        <v>156</v>
      </c>
      <c r="C121" s="19">
        <v>306592.55</v>
      </c>
      <c r="D121" s="19">
        <v>332947.03000000003</v>
      </c>
      <c r="E121" s="18">
        <f t="shared" si="29"/>
        <v>1.0859592967930891</v>
      </c>
    </row>
    <row r="122" spans="1:5" x14ac:dyDescent="0.25">
      <c r="A122" s="75"/>
      <c r="B122" s="11" t="s">
        <v>82</v>
      </c>
      <c r="C122" s="19">
        <v>168995.79</v>
      </c>
      <c r="D122" s="19">
        <v>183522.55</v>
      </c>
      <c r="E122" s="18">
        <f t="shared" si="29"/>
        <v>1.0859593011163176</v>
      </c>
    </row>
    <row r="123" spans="1:5" x14ac:dyDescent="0.25">
      <c r="A123" s="73">
        <v>32</v>
      </c>
      <c r="B123" s="58" t="s">
        <v>126</v>
      </c>
      <c r="C123" s="58"/>
      <c r="D123" s="58"/>
      <c r="E123" s="58"/>
    </row>
    <row r="124" spans="1:5" x14ac:dyDescent="0.25">
      <c r="A124" s="74"/>
      <c r="B124" s="28" t="s">
        <v>45</v>
      </c>
      <c r="C124" s="19">
        <v>128123.55</v>
      </c>
      <c r="D124" s="19">
        <v>132076.62</v>
      </c>
      <c r="E124" s="18">
        <f t="shared" ref="E124:E127" si="30">D124/C124*100%</f>
        <v>1.0308535784404975</v>
      </c>
    </row>
    <row r="125" spans="1:5" ht="37.5" x14ac:dyDescent="0.25">
      <c r="A125" s="74"/>
      <c r="B125" s="11" t="s">
        <v>112</v>
      </c>
      <c r="C125" s="19">
        <v>496189.98</v>
      </c>
      <c r="D125" s="19">
        <v>511499.21</v>
      </c>
      <c r="E125" s="18">
        <f t="shared" si="30"/>
        <v>1.0308535654025097</v>
      </c>
    </row>
    <row r="126" spans="1:5" ht="37.5" x14ac:dyDescent="0.25">
      <c r="A126" s="74"/>
      <c r="B126" s="11" t="s">
        <v>199</v>
      </c>
      <c r="C126" s="19">
        <v>675933.55</v>
      </c>
      <c r="D126" s="19">
        <v>696788.52</v>
      </c>
      <c r="E126" s="18">
        <f t="shared" si="30"/>
        <v>1.0308535802076995</v>
      </c>
    </row>
    <row r="127" spans="1:5" ht="56.25" x14ac:dyDescent="0.25">
      <c r="A127" s="75"/>
      <c r="B127" s="11" t="s">
        <v>83</v>
      </c>
      <c r="C127" s="19">
        <v>17314.97</v>
      </c>
      <c r="D127" s="19">
        <v>17849.2</v>
      </c>
      <c r="E127" s="18">
        <f t="shared" si="30"/>
        <v>1.0308536486058018</v>
      </c>
    </row>
    <row r="128" spans="1:5" x14ac:dyDescent="0.25">
      <c r="A128" s="73">
        <v>33</v>
      </c>
      <c r="B128" s="58" t="s">
        <v>95</v>
      </c>
      <c r="C128" s="58"/>
      <c r="D128" s="58"/>
      <c r="E128" s="58"/>
    </row>
    <row r="129" spans="1:17" ht="37.5" x14ac:dyDescent="0.25">
      <c r="A129" s="74"/>
      <c r="B129" s="11" t="s">
        <v>112</v>
      </c>
      <c r="C129" s="19">
        <v>332415.17</v>
      </c>
      <c r="D129" s="19">
        <v>339862.98</v>
      </c>
      <c r="E129" s="18">
        <f t="shared" ref="E129:E131" si="31">D129/C129*100%</f>
        <v>1.0224051447471545</v>
      </c>
    </row>
    <row r="130" spans="1:17" ht="37.5" x14ac:dyDescent="0.25">
      <c r="A130" s="74"/>
      <c r="B130" s="11" t="s">
        <v>84</v>
      </c>
      <c r="C130" s="19">
        <v>452831.73</v>
      </c>
      <c r="D130" s="19">
        <v>462977.5</v>
      </c>
      <c r="E130" s="18">
        <f t="shared" si="31"/>
        <v>1.0224051658217501</v>
      </c>
    </row>
    <row r="131" spans="1:17" ht="56.25" x14ac:dyDescent="0.25">
      <c r="A131" s="75"/>
      <c r="B131" s="11" t="s">
        <v>83</v>
      </c>
      <c r="C131" s="19">
        <v>11599.91</v>
      </c>
      <c r="D131" s="19">
        <v>11859.81</v>
      </c>
      <c r="E131" s="18">
        <f t="shared" si="31"/>
        <v>1.022405346248376</v>
      </c>
    </row>
    <row r="132" spans="1:17" x14ac:dyDescent="0.25">
      <c r="A132" s="73">
        <v>34</v>
      </c>
      <c r="B132" s="58" t="s">
        <v>1</v>
      </c>
      <c r="C132" s="58"/>
      <c r="D132" s="58"/>
      <c r="E132" s="58"/>
    </row>
    <row r="133" spans="1:17" x14ac:dyDescent="0.25">
      <c r="A133" s="74"/>
      <c r="B133" s="11" t="s">
        <v>45</v>
      </c>
      <c r="C133" s="19">
        <v>116860.2</v>
      </c>
      <c r="D133" s="19">
        <v>117519.42</v>
      </c>
      <c r="E133" s="18">
        <f t="shared" ref="E133:E138" si="32">D133/C133*100%</f>
        <v>1.0056410993648821</v>
      </c>
    </row>
    <row r="134" spans="1:17" x14ac:dyDescent="0.25">
      <c r="A134" s="74"/>
      <c r="B134" s="11" t="s">
        <v>48</v>
      </c>
      <c r="C134" s="19">
        <v>107696.2</v>
      </c>
      <c r="D134" s="19">
        <v>108303.73</v>
      </c>
      <c r="E134" s="18">
        <f t="shared" si="32"/>
        <v>1.0056411461128618</v>
      </c>
    </row>
    <row r="135" spans="1:17" x14ac:dyDescent="0.25">
      <c r="A135" s="74"/>
      <c r="B135" s="11" t="s">
        <v>46</v>
      </c>
      <c r="C135" s="19">
        <v>146097.20000000001</v>
      </c>
      <c r="D135" s="19">
        <v>146921.35</v>
      </c>
      <c r="E135" s="18">
        <f>D135/C135*100%</f>
        <v>1.0056411074271101</v>
      </c>
      <c r="Q135" s="24" t="s">
        <v>144</v>
      </c>
    </row>
    <row r="136" spans="1:17" x14ac:dyDescent="0.25">
      <c r="A136" s="74"/>
      <c r="B136" s="11" t="s">
        <v>47</v>
      </c>
      <c r="C136" s="19">
        <v>150092.04999999999</v>
      </c>
      <c r="D136" s="19">
        <v>150938.73000000001</v>
      </c>
      <c r="E136" s="18">
        <f t="shared" si="32"/>
        <v>1.0056410715957309</v>
      </c>
    </row>
    <row r="137" spans="1:17" ht="37.5" x14ac:dyDescent="0.25">
      <c r="A137" s="74"/>
      <c r="B137" s="11" t="s">
        <v>84</v>
      </c>
      <c r="C137" s="19">
        <v>616512.19999999995</v>
      </c>
      <c r="D137" s="19">
        <v>619989.99</v>
      </c>
      <c r="E137" s="18">
        <f t="shared" si="32"/>
        <v>1.0056410724718829</v>
      </c>
    </row>
    <row r="138" spans="1:17" ht="56.25" x14ac:dyDescent="0.25">
      <c r="A138" s="74"/>
      <c r="B138" s="11" t="s">
        <v>83</v>
      </c>
      <c r="C138" s="19">
        <v>15792.81</v>
      </c>
      <c r="D138" s="19">
        <v>15881.9</v>
      </c>
      <c r="E138" s="18">
        <f t="shared" si="32"/>
        <v>1.0056411746864555</v>
      </c>
    </row>
    <row r="139" spans="1:17" ht="37.5" x14ac:dyDescent="0.25">
      <c r="A139" s="74"/>
      <c r="B139" s="11" t="s">
        <v>85</v>
      </c>
      <c r="C139" s="19">
        <v>29368.7</v>
      </c>
      <c r="D139" s="19">
        <v>29534.37</v>
      </c>
      <c r="E139" s="18">
        <f>D139/C139*100%</f>
        <v>1.0056410396101971</v>
      </c>
    </row>
    <row r="140" spans="1:17" ht="56.25" x14ac:dyDescent="0.25">
      <c r="A140" s="75"/>
      <c r="B140" s="11" t="s">
        <v>157</v>
      </c>
      <c r="C140" s="19">
        <v>29368.7</v>
      </c>
      <c r="D140" s="19">
        <v>29534.37</v>
      </c>
      <c r="E140" s="18">
        <f>D140/C140*100%</f>
        <v>1.0056410396101971</v>
      </c>
    </row>
    <row r="141" spans="1:17" x14ac:dyDescent="0.25">
      <c r="A141" s="73">
        <v>35</v>
      </c>
      <c r="B141" s="61" t="s">
        <v>127</v>
      </c>
      <c r="C141" s="61"/>
      <c r="D141" s="61"/>
      <c r="E141" s="61"/>
    </row>
    <row r="142" spans="1:17" x14ac:dyDescent="0.25">
      <c r="A142" s="74"/>
      <c r="B142" s="11" t="s">
        <v>48</v>
      </c>
      <c r="C142" s="19">
        <v>100498.17</v>
      </c>
      <c r="D142" s="19">
        <v>107743.89</v>
      </c>
      <c r="E142" s="18">
        <f t="shared" ref="E142:E147" si="33">D142/C142*100%</f>
        <v>1.0720980292476967</v>
      </c>
    </row>
    <row r="143" spans="1:17" x14ac:dyDescent="0.25">
      <c r="A143" s="74"/>
      <c r="B143" s="11" t="s">
        <v>46</v>
      </c>
      <c r="C143" s="19">
        <v>136332.57999999999</v>
      </c>
      <c r="D143" s="19">
        <v>146161.9</v>
      </c>
      <c r="E143" s="18">
        <f t="shared" si="33"/>
        <v>1.0720981001019714</v>
      </c>
    </row>
    <row r="144" spans="1:17" ht="37.5" x14ac:dyDescent="0.25">
      <c r="A144" s="74"/>
      <c r="B144" s="11" t="s">
        <v>84</v>
      </c>
      <c r="C144" s="19">
        <v>575306.71</v>
      </c>
      <c r="D144" s="19">
        <v>616785.21</v>
      </c>
      <c r="E144" s="18">
        <f t="shared" si="33"/>
        <v>1.0720980640048505</v>
      </c>
    </row>
    <row r="145" spans="1:5" ht="56.25" x14ac:dyDescent="0.25">
      <c r="A145" s="74"/>
      <c r="B145" s="11" t="s">
        <v>83</v>
      </c>
      <c r="C145" s="19">
        <v>14737.27</v>
      </c>
      <c r="D145" s="19">
        <v>15799.8</v>
      </c>
      <c r="E145" s="18">
        <f t="shared" si="33"/>
        <v>1.072098156578525</v>
      </c>
    </row>
    <row r="146" spans="1:5" ht="37.5" x14ac:dyDescent="0.25">
      <c r="A146" s="74"/>
      <c r="B146" s="11" t="s">
        <v>85</v>
      </c>
      <c r="C146" s="19">
        <v>27405.8</v>
      </c>
      <c r="D146" s="19">
        <v>29381.7</v>
      </c>
      <c r="E146" s="18">
        <f t="shared" si="33"/>
        <v>1.0720978770917107</v>
      </c>
    </row>
    <row r="147" spans="1:5" ht="56.25" x14ac:dyDescent="0.25">
      <c r="A147" s="75"/>
      <c r="B147" s="11" t="s">
        <v>157</v>
      </c>
      <c r="C147" s="19">
        <v>27405.8</v>
      </c>
      <c r="D147" s="19">
        <v>29381.7</v>
      </c>
      <c r="E147" s="18">
        <f t="shared" si="33"/>
        <v>1.0720978770917107</v>
      </c>
    </row>
    <row r="148" spans="1:5" x14ac:dyDescent="0.25">
      <c r="A148" s="76">
        <v>36</v>
      </c>
      <c r="B148" s="58" t="s">
        <v>100</v>
      </c>
      <c r="C148" s="58"/>
      <c r="D148" s="58"/>
      <c r="E148" s="58"/>
    </row>
    <row r="149" spans="1:5" x14ac:dyDescent="0.25">
      <c r="A149" s="77"/>
      <c r="B149" s="11" t="s">
        <v>48</v>
      </c>
      <c r="C149" s="19">
        <v>106807.64</v>
      </c>
      <c r="D149" s="19">
        <v>111924.92</v>
      </c>
      <c r="E149" s="18">
        <f t="shared" ref="E149:E152" si="34">D149/C149*100%</f>
        <v>1.047911179387542</v>
      </c>
    </row>
    <row r="150" spans="1:5" x14ac:dyDescent="0.25">
      <c r="A150" s="77"/>
      <c r="B150" s="11" t="s">
        <v>46</v>
      </c>
      <c r="C150" s="19">
        <v>144891.79999999999</v>
      </c>
      <c r="D150" s="19">
        <v>151833.74</v>
      </c>
      <c r="E150" s="18">
        <f t="shared" si="34"/>
        <v>1.0479111999436821</v>
      </c>
    </row>
    <row r="151" spans="1:5" x14ac:dyDescent="0.25">
      <c r="A151" s="77"/>
      <c r="B151" s="11" t="s">
        <v>82</v>
      </c>
      <c r="C151" s="19">
        <v>177033.14</v>
      </c>
      <c r="D151" s="19">
        <v>185515.01</v>
      </c>
      <c r="E151" s="18">
        <f t="shared" si="34"/>
        <v>1.0479111989992382</v>
      </c>
    </row>
    <row r="152" spans="1:5" ht="37.5" x14ac:dyDescent="0.25">
      <c r="A152" s="78"/>
      <c r="B152" s="11" t="s">
        <v>85</v>
      </c>
      <c r="C152" s="19">
        <v>29126.39</v>
      </c>
      <c r="D152" s="19">
        <v>30521.87</v>
      </c>
      <c r="E152" s="18">
        <f t="shared" si="34"/>
        <v>1.0479111898178937</v>
      </c>
    </row>
    <row r="153" spans="1:5" x14ac:dyDescent="0.25">
      <c r="A153" s="73">
        <v>37</v>
      </c>
      <c r="B153" s="58" t="s">
        <v>101</v>
      </c>
      <c r="C153" s="58"/>
      <c r="D153" s="58"/>
      <c r="E153" s="58"/>
    </row>
    <row r="154" spans="1:5" x14ac:dyDescent="0.25">
      <c r="A154" s="74"/>
      <c r="B154" s="11" t="s">
        <v>48</v>
      </c>
      <c r="C154" s="19">
        <v>103009.71</v>
      </c>
      <c r="D154" s="19">
        <v>103547.86</v>
      </c>
      <c r="E154" s="18">
        <f t="shared" ref="E154:E159" si="35">D154/C154*100%</f>
        <v>1.0052242647804754</v>
      </c>
    </row>
    <row r="155" spans="1:5" x14ac:dyDescent="0.25">
      <c r="A155" s="74"/>
      <c r="B155" s="11" t="s">
        <v>46</v>
      </c>
      <c r="C155" s="19">
        <v>139739.66</v>
      </c>
      <c r="D155" s="19">
        <v>140469.69</v>
      </c>
      <c r="E155" s="18">
        <f t="shared" si="35"/>
        <v>1.0052242148005799</v>
      </c>
    </row>
    <row r="156" spans="1:5" x14ac:dyDescent="0.25">
      <c r="A156" s="74"/>
      <c r="B156" s="11" t="s">
        <v>47</v>
      </c>
      <c r="C156" s="19">
        <v>143560.66</v>
      </c>
      <c r="D156" s="19">
        <v>144310.66</v>
      </c>
      <c r="E156" s="18">
        <f t="shared" si="35"/>
        <v>1.0052242724434395</v>
      </c>
    </row>
    <row r="157" spans="1:5" x14ac:dyDescent="0.25">
      <c r="A157" s="74"/>
      <c r="B157" s="11" t="s">
        <v>82</v>
      </c>
      <c r="C157" s="19">
        <v>170738.1</v>
      </c>
      <c r="D157" s="19">
        <v>171630.07</v>
      </c>
      <c r="E157" s="18">
        <f t="shared" si="35"/>
        <v>1.0052242001053076</v>
      </c>
    </row>
    <row r="158" spans="1:5" ht="37.5" x14ac:dyDescent="0.25">
      <c r="A158" s="74"/>
      <c r="B158" s="11" t="s">
        <v>85</v>
      </c>
      <c r="C158" s="19">
        <v>28090.69</v>
      </c>
      <c r="D158" s="19">
        <v>28237.45</v>
      </c>
      <c r="E158" s="18">
        <f t="shared" si="35"/>
        <v>1.0052245067671888</v>
      </c>
    </row>
    <row r="159" spans="1:5" ht="56.25" x14ac:dyDescent="0.25">
      <c r="A159" s="75"/>
      <c r="B159" s="11" t="s">
        <v>157</v>
      </c>
      <c r="C159" s="19">
        <v>28090.69</v>
      </c>
      <c r="D159" s="19">
        <v>28237.45</v>
      </c>
      <c r="E159" s="18">
        <f t="shared" si="35"/>
        <v>1.0052245067671888</v>
      </c>
    </row>
    <row r="160" spans="1:5" x14ac:dyDescent="0.25">
      <c r="A160" s="73">
        <v>38</v>
      </c>
      <c r="B160" s="58" t="s">
        <v>102</v>
      </c>
      <c r="C160" s="58"/>
      <c r="D160" s="58"/>
      <c r="E160" s="58"/>
    </row>
    <row r="161" spans="1:5" x14ac:dyDescent="0.25">
      <c r="A161" s="74"/>
      <c r="B161" s="11" t="s">
        <v>48</v>
      </c>
      <c r="C161" s="19">
        <v>114826.82</v>
      </c>
      <c r="D161" s="19">
        <v>130795.61</v>
      </c>
      <c r="E161" s="18">
        <f t="shared" ref="E161:E165" si="36">D161/C161*100%</f>
        <v>1.1390684684989099</v>
      </c>
    </row>
    <row r="162" spans="1:5" x14ac:dyDescent="0.25">
      <c r="A162" s="74"/>
      <c r="B162" s="11" t="s">
        <v>46</v>
      </c>
      <c r="C162" s="19">
        <v>155770.37</v>
      </c>
      <c r="D162" s="19">
        <v>177433.12</v>
      </c>
      <c r="E162" s="18">
        <f t="shared" si="36"/>
        <v>1.1390684890842848</v>
      </c>
    </row>
    <row r="163" spans="1:5" x14ac:dyDescent="0.25">
      <c r="A163" s="74"/>
      <c r="B163" s="11" t="s">
        <v>47</v>
      </c>
      <c r="C163" s="19">
        <v>160029.71</v>
      </c>
      <c r="D163" s="19">
        <v>182284.81</v>
      </c>
      <c r="E163" s="18">
        <f t="shared" si="36"/>
        <v>1.1390685517083048</v>
      </c>
    </row>
    <row r="164" spans="1:5" x14ac:dyDescent="0.25">
      <c r="A164" s="74"/>
      <c r="B164" s="11" t="s">
        <v>82</v>
      </c>
      <c r="C164" s="19">
        <v>190324.9</v>
      </c>
      <c r="D164" s="19">
        <v>216793.09</v>
      </c>
      <c r="E164" s="18">
        <f t="shared" si="36"/>
        <v>1.1390684560979671</v>
      </c>
    </row>
    <row r="165" spans="1:5" ht="37.5" x14ac:dyDescent="0.25">
      <c r="A165" s="75"/>
      <c r="B165" s="11" t="s">
        <v>79</v>
      </c>
      <c r="C165" s="19">
        <v>31313.21</v>
      </c>
      <c r="D165" s="19">
        <v>35667.9</v>
      </c>
      <c r="E165" s="18">
        <f t="shared" si="36"/>
        <v>1.1390687827916717</v>
      </c>
    </row>
    <row r="166" spans="1:5" x14ac:dyDescent="0.25">
      <c r="A166" s="73">
        <v>39</v>
      </c>
      <c r="B166" s="58" t="s">
        <v>103</v>
      </c>
      <c r="C166" s="58"/>
      <c r="D166" s="58"/>
      <c r="E166" s="58"/>
    </row>
    <row r="167" spans="1:5" x14ac:dyDescent="0.25">
      <c r="A167" s="74"/>
      <c r="B167" s="11" t="s">
        <v>48</v>
      </c>
      <c r="C167" s="19">
        <v>116722.1</v>
      </c>
      <c r="D167" s="19">
        <v>116992.84</v>
      </c>
      <c r="E167" s="18">
        <f t="shared" ref="E167:E169" si="37">D167/C167*100%</f>
        <v>1.0023195264649967</v>
      </c>
    </row>
    <row r="168" spans="1:5" x14ac:dyDescent="0.25">
      <c r="A168" s="74"/>
      <c r="B168" s="11" t="s">
        <v>46</v>
      </c>
      <c r="C168" s="19">
        <v>158341.45000000001</v>
      </c>
      <c r="D168" s="19">
        <v>158708.73000000001</v>
      </c>
      <c r="E168" s="18">
        <f t="shared" si="37"/>
        <v>1.0023195442507316</v>
      </c>
    </row>
    <row r="169" spans="1:5" x14ac:dyDescent="0.25">
      <c r="A169" s="75"/>
      <c r="B169" s="11" t="s">
        <v>82</v>
      </c>
      <c r="C169" s="19">
        <v>193466.32</v>
      </c>
      <c r="D169" s="19">
        <v>193915.07</v>
      </c>
      <c r="E169" s="18">
        <f t="shared" si="37"/>
        <v>1.0023195251762684</v>
      </c>
    </row>
    <row r="170" spans="1:5" x14ac:dyDescent="0.25">
      <c r="A170" s="73">
        <v>40</v>
      </c>
      <c r="B170" s="58" t="s">
        <v>116</v>
      </c>
      <c r="C170" s="58"/>
      <c r="D170" s="58"/>
      <c r="E170" s="58"/>
    </row>
    <row r="171" spans="1:5" ht="37.5" x14ac:dyDescent="0.25">
      <c r="A171" s="74"/>
      <c r="B171" s="11" t="s">
        <v>112</v>
      </c>
      <c r="C171" s="19">
        <v>119944.41</v>
      </c>
      <c r="D171" s="19">
        <v>121946.47</v>
      </c>
      <c r="E171" s="18">
        <f t="shared" ref="E171:E172" si="38">D171/C171*100%</f>
        <v>1.0166915657011444</v>
      </c>
    </row>
    <row r="172" spans="1:5" x14ac:dyDescent="0.25">
      <c r="A172" s="75"/>
      <c r="B172" s="11" t="s">
        <v>82</v>
      </c>
      <c r="C172" s="19">
        <v>23656.13</v>
      </c>
      <c r="D172" s="19">
        <v>24050.99</v>
      </c>
      <c r="E172" s="18">
        <f t="shared" si="38"/>
        <v>1.0166916566657354</v>
      </c>
    </row>
    <row r="173" spans="1:5" x14ac:dyDescent="0.25">
      <c r="A173" s="73">
        <v>41</v>
      </c>
      <c r="B173" s="58" t="s">
        <v>117</v>
      </c>
      <c r="C173" s="58"/>
      <c r="D173" s="58"/>
      <c r="E173" s="58"/>
    </row>
    <row r="174" spans="1:5" ht="37.5" x14ac:dyDescent="0.25">
      <c r="A174" s="74"/>
      <c r="B174" s="11" t="s">
        <v>112</v>
      </c>
      <c r="C174" s="19">
        <v>354221.71</v>
      </c>
      <c r="D174" s="19">
        <v>366329.71</v>
      </c>
      <c r="E174" s="18">
        <f t="shared" ref="E174:E175" si="39">D174/C174*100%</f>
        <v>1.0341819816746975</v>
      </c>
    </row>
    <row r="175" spans="1:5" x14ac:dyDescent="0.25">
      <c r="A175" s="75"/>
      <c r="B175" s="11" t="s">
        <v>82</v>
      </c>
      <c r="C175" s="19">
        <v>174830.23</v>
      </c>
      <c r="D175" s="19">
        <v>180806.28</v>
      </c>
      <c r="E175" s="18">
        <f t="shared" si="39"/>
        <v>1.0341820176064516</v>
      </c>
    </row>
    <row r="176" spans="1:5" x14ac:dyDescent="0.25">
      <c r="A176" s="73">
        <v>42</v>
      </c>
      <c r="B176" s="58" t="s">
        <v>159</v>
      </c>
      <c r="C176" s="58"/>
      <c r="D176" s="58"/>
      <c r="E176" s="58"/>
    </row>
    <row r="177" spans="1:5" ht="37.5" x14ac:dyDescent="0.25">
      <c r="A177" s="74"/>
      <c r="B177" s="28" t="s">
        <v>112</v>
      </c>
      <c r="C177" s="19">
        <v>361678.18</v>
      </c>
      <c r="D177" s="19">
        <v>373357.74</v>
      </c>
      <c r="E177" s="18">
        <f t="shared" ref="E177:E181" si="40">D177/C177*100%</f>
        <v>1.0322926862770654</v>
      </c>
    </row>
    <row r="178" spans="1:5" ht="37.5" x14ac:dyDescent="0.25">
      <c r="A178" s="74"/>
      <c r="B178" s="11" t="s">
        <v>92</v>
      </c>
      <c r="C178" s="19">
        <v>183948.31</v>
      </c>
      <c r="D178" s="19">
        <v>189888.49</v>
      </c>
      <c r="E178" s="18">
        <f t="shared" si="40"/>
        <v>1.0322926587365766</v>
      </c>
    </row>
    <row r="179" spans="1:5" ht="37.5" x14ac:dyDescent="0.25">
      <c r="A179" s="74"/>
      <c r="B179" s="11" t="s">
        <v>118</v>
      </c>
      <c r="C179" s="19">
        <v>258806.41</v>
      </c>
      <c r="D179" s="19">
        <v>267163.96000000002</v>
      </c>
      <c r="E179" s="18">
        <f t="shared" si="40"/>
        <v>1.0322926700308543</v>
      </c>
    </row>
    <row r="180" spans="1:5" ht="37.5" x14ac:dyDescent="0.25">
      <c r="A180" s="74"/>
      <c r="B180" s="11" t="s">
        <v>134</v>
      </c>
      <c r="C180" s="19">
        <v>266208.89</v>
      </c>
      <c r="D180" s="19">
        <v>274805.49</v>
      </c>
      <c r="E180" s="18">
        <f t="shared" si="40"/>
        <v>1.0322926856424666</v>
      </c>
    </row>
    <row r="181" spans="1:5" x14ac:dyDescent="0.25">
      <c r="A181" s="75"/>
      <c r="B181" s="11" t="s">
        <v>133</v>
      </c>
      <c r="C181" s="19">
        <v>178510.46</v>
      </c>
      <c r="D181" s="19">
        <v>184275.04</v>
      </c>
      <c r="E181" s="18">
        <f t="shared" si="40"/>
        <v>1.032292673493755</v>
      </c>
    </row>
    <row r="182" spans="1:5" x14ac:dyDescent="0.25">
      <c r="A182" s="73">
        <v>43</v>
      </c>
      <c r="B182" s="58" t="s">
        <v>135</v>
      </c>
      <c r="C182" s="58"/>
      <c r="D182" s="58"/>
      <c r="E182" s="58"/>
    </row>
    <row r="183" spans="1:5" ht="37.5" x14ac:dyDescent="0.25">
      <c r="A183" s="74"/>
      <c r="B183" s="11" t="s">
        <v>118</v>
      </c>
      <c r="C183" s="19">
        <v>209828.44</v>
      </c>
      <c r="D183" s="19">
        <v>235305.35</v>
      </c>
      <c r="E183" s="18">
        <f t="shared" ref="E183:E187" si="41">D183/C183*100%</f>
        <v>1.1214178116179103</v>
      </c>
    </row>
    <row r="184" spans="1:5" ht="37.5" x14ac:dyDescent="0.25">
      <c r="A184" s="74"/>
      <c r="B184" s="11" t="s">
        <v>158</v>
      </c>
      <c r="C184" s="19">
        <v>149136.91</v>
      </c>
      <c r="D184" s="19">
        <v>167244.78</v>
      </c>
      <c r="E184" s="18">
        <f t="shared" si="41"/>
        <v>1.1214177630473905</v>
      </c>
    </row>
    <row r="185" spans="1:5" ht="37.5" x14ac:dyDescent="0.25">
      <c r="A185" s="74"/>
      <c r="B185" s="11" t="s">
        <v>134</v>
      </c>
      <c r="C185" s="19">
        <v>215830.04</v>
      </c>
      <c r="D185" s="19">
        <v>242035.65</v>
      </c>
      <c r="E185" s="18">
        <f t="shared" si="41"/>
        <v>1.1214178063442883</v>
      </c>
    </row>
    <row r="186" spans="1:5" ht="37.5" x14ac:dyDescent="0.25">
      <c r="A186" s="74"/>
      <c r="B186" s="11" t="s">
        <v>119</v>
      </c>
      <c r="C186" s="19">
        <v>19028.77</v>
      </c>
      <c r="D186" s="19">
        <v>21339.200000000001</v>
      </c>
      <c r="E186" s="18">
        <f t="shared" si="41"/>
        <v>1.1214177269471437</v>
      </c>
    </row>
    <row r="187" spans="1:5" x14ac:dyDescent="0.25">
      <c r="A187" s="75"/>
      <c r="B187" s="11" t="s">
        <v>82</v>
      </c>
      <c r="C187" s="19">
        <v>115658.79</v>
      </c>
      <c r="D187" s="19">
        <v>129701.83</v>
      </c>
      <c r="E187" s="18">
        <f t="shared" si="41"/>
        <v>1.1214178360330418</v>
      </c>
    </row>
    <row r="188" spans="1:5" x14ac:dyDescent="0.25">
      <c r="A188" s="73">
        <v>44</v>
      </c>
      <c r="B188" s="58" t="s">
        <v>106</v>
      </c>
      <c r="C188" s="58"/>
      <c r="D188" s="58"/>
      <c r="E188" s="58"/>
    </row>
    <row r="189" spans="1:5" ht="37.5" x14ac:dyDescent="0.25">
      <c r="A189" s="74"/>
      <c r="B189" s="11" t="s">
        <v>118</v>
      </c>
      <c r="C189" s="19">
        <v>122845.05</v>
      </c>
      <c r="D189" s="19">
        <v>127784.69</v>
      </c>
      <c r="E189" s="18">
        <f t="shared" ref="E189:E191" si="42">D189/C189*100%</f>
        <v>1.0402103300051568</v>
      </c>
    </row>
    <row r="190" spans="1:5" ht="37.5" x14ac:dyDescent="0.25">
      <c r="A190" s="74"/>
      <c r="B190" s="11" t="s">
        <v>92</v>
      </c>
      <c r="C190" s="19">
        <v>87312.91</v>
      </c>
      <c r="D190" s="19">
        <v>90823.79</v>
      </c>
      <c r="E190" s="18">
        <f t="shared" si="42"/>
        <v>1.0402103194132459</v>
      </c>
    </row>
    <row r="191" spans="1:5" x14ac:dyDescent="0.25">
      <c r="A191" s="75"/>
      <c r="B191" s="11" t="s">
        <v>133</v>
      </c>
      <c r="C191" s="19">
        <v>33858.57</v>
      </c>
      <c r="D191" s="19">
        <v>35220.04</v>
      </c>
      <c r="E191" s="18">
        <f t="shared" si="42"/>
        <v>1.0402104991439391</v>
      </c>
    </row>
    <row r="192" spans="1:5" x14ac:dyDescent="0.25">
      <c r="A192" s="73">
        <v>45</v>
      </c>
      <c r="B192" s="58" t="s">
        <v>128</v>
      </c>
      <c r="C192" s="58"/>
      <c r="D192" s="58"/>
      <c r="E192" s="58"/>
    </row>
    <row r="193" spans="1:5" x14ac:dyDescent="0.25">
      <c r="A193" s="74"/>
      <c r="B193" s="11" t="s">
        <v>48</v>
      </c>
      <c r="C193" s="19">
        <v>422564.97</v>
      </c>
      <c r="D193" s="19">
        <v>347558.78</v>
      </c>
      <c r="E193" s="18">
        <f t="shared" ref="E193:E226" si="43">D193/C193*100%</f>
        <v>0.82249785163214084</v>
      </c>
    </row>
    <row r="194" spans="1:5" x14ac:dyDescent="0.25">
      <c r="A194" s="74"/>
      <c r="B194" s="11" t="s">
        <v>46</v>
      </c>
      <c r="C194" s="19">
        <v>620624.91</v>
      </c>
      <c r="D194" s="19">
        <v>510462.66</v>
      </c>
      <c r="E194" s="18">
        <f t="shared" si="43"/>
        <v>0.82249785945588283</v>
      </c>
    </row>
    <row r="195" spans="1:5" x14ac:dyDescent="0.25">
      <c r="A195" s="75"/>
      <c r="B195" s="11" t="s">
        <v>47</v>
      </c>
      <c r="C195" s="19">
        <v>603084.17000000004</v>
      </c>
      <c r="D195" s="19">
        <v>496035.43</v>
      </c>
      <c r="E195" s="18">
        <f t="shared" si="43"/>
        <v>0.82249784470383291</v>
      </c>
    </row>
    <row r="196" spans="1:5" x14ac:dyDescent="0.25">
      <c r="A196" s="73">
        <v>46</v>
      </c>
      <c r="B196" s="81" t="s">
        <v>67</v>
      </c>
      <c r="C196" s="82"/>
      <c r="D196" s="82"/>
      <c r="E196" s="82"/>
    </row>
    <row r="197" spans="1:5" ht="37.5" x14ac:dyDescent="0.25">
      <c r="A197" s="74"/>
      <c r="B197" s="11" t="s">
        <v>171</v>
      </c>
      <c r="C197" s="40">
        <v>137.33000000000001</v>
      </c>
      <c r="D197" s="3">
        <v>152.1</v>
      </c>
      <c r="E197" s="46">
        <f t="shared" si="43"/>
        <v>1.1075511541542269</v>
      </c>
    </row>
    <row r="198" spans="1:5" ht="37.5" x14ac:dyDescent="0.25">
      <c r="A198" s="74"/>
      <c r="B198" s="13" t="s">
        <v>172</v>
      </c>
      <c r="C198" s="40">
        <v>147.66</v>
      </c>
      <c r="D198" s="3">
        <v>163.53</v>
      </c>
      <c r="E198" s="46">
        <f t="shared" si="43"/>
        <v>1.1074766355140186</v>
      </c>
    </row>
    <row r="199" spans="1:5" ht="21" customHeight="1" x14ac:dyDescent="0.25">
      <c r="A199" s="74"/>
      <c r="B199" s="13" t="s">
        <v>173</v>
      </c>
      <c r="C199" s="40">
        <v>132.62</v>
      </c>
      <c r="D199" s="3">
        <v>146.88</v>
      </c>
      <c r="E199" s="46">
        <f t="shared" si="43"/>
        <v>1.1075252601417582</v>
      </c>
    </row>
    <row r="200" spans="1:5" x14ac:dyDescent="0.25">
      <c r="A200" s="74"/>
      <c r="B200" s="11" t="s">
        <v>174</v>
      </c>
      <c r="C200" s="40">
        <v>229.68</v>
      </c>
      <c r="D200" s="3">
        <v>254.36</v>
      </c>
      <c r="E200" s="46">
        <f t="shared" si="43"/>
        <v>1.1074538488331591</v>
      </c>
    </row>
    <row r="201" spans="1:5" ht="37.5" x14ac:dyDescent="0.25">
      <c r="A201" s="75"/>
      <c r="B201" s="13" t="s">
        <v>175</v>
      </c>
      <c r="C201" s="40">
        <v>130.05000000000001</v>
      </c>
      <c r="D201" s="3">
        <v>144.02000000000001</v>
      </c>
      <c r="E201" s="46">
        <f t="shared" si="43"/>
        <v>1.1074202229911572</v>
      </c>
    </row>
    <row r="202" spans="1:5" x14ac:dyDescent="0.25">
      <c r="A202" s="73">
        <v>47</v>
      </c>
      <c r="B202" s="79" t="s">
        <v>86</v>
      </c>
      <c r="C202" s="80"/>
      <c r="D202" s="80"/>
      <c r="E202" s="80"/>
    </row>
    <row r="203" spans="1:5" ht="37.5" x14ac:dyDescent="0.25">
      <c r="A203" s="74"/>
      <c r="B203" s="11" t="s">
        <v>171</v>
      </c>
      <c r="C203" s="40">
        <v>75.88</v>
      </c>
      <c r="D203" s="3">
        <v>111.09</v>
      </c>
      <c r="E203" s="46">
        <f t="shared" si="43"/>
        <v>1.4640221402214024</v>
      </c>
    </row>
    <row r="204" spans="1:5" ht="18.75" customHeight="1" x14ac:dyDescent="0.25">
      <c r="A204" s="74"/>
      <c r="B204" s="11" t="s">
        <v>173</v>
      </c>
      <c r="C204" s="40">
        <v>73.28</v>
      </c>
      <c r="D204" s="3">
        <v>107.28</v>
      </c>
      <c r="E204" s="46">
        <f t="shared" si="43"/>
        <v>1.4639737991266375</v>
      </c>
    </row>
    <row r="205" spans="1:5" x14ac:dyDescent="0.25">
      <c r="A205" s="74"/>
      <c r="B205" s="11" t="s">
        <v>174</v>
      </c>
      <c r="C205" s="40">
        <v>126.9</v>
      </c>
      <c r="D205" s="3">
        <v>185.79</v>
      </c>
      <c r="E205" s="46">
        <f t="shared" si="43"/>
        <v>1.4640661938534278</v>
      </c>
    </row>
    <row r="206" spans="1:5" ht="37.5" x14ac:dyDescent="0.25">
      <c r="A206" s="75"/>
      <c r="B206" s="11" t="s">
        <v>175</v>
      </c>
      <c r="C206" s="40">
        <v>83.17</v>
      </c>
      <c r="D206" s="3">
        <v>83.17</v>
      </c>
      <c r="E206" s="46">
        <f t="shared" si="43"/>
        <v>1</v>
      </c>
    </row>
    <row r="207" spans="1:5" x14ac:dyDescent="0.25">
      <c r="A207" s="73">
        <v>48</v>
      </c>
      <c r="B207" s="79" t="s">
        <v>176</v>
      </c>
      <c r="C207" s="80"/>
      <c r="D207" s="80"/>
      <c r="E207" s="80"/>
    </row>
    <row r="208" spans="1:5" ht="37.5" x14ac:dyDescent="0.25">
      <c r="A208" s="74"/>
      <c r="B208" s="11" t="s">
        <v>171</v>
      </c>
      <c r="C208" s="40">
        <v>73.78</v>
      </c>
      <c r="D208" s="3">
        <v>104.27</v>
      </c>
      <c r="E208" s="46">
        <f t="shared" si="43"/>
        <v>1.4132556248305772</v>
      </c>
    </row>
    <row r="209" spans="1:5" ht="19.5" customHeight="1" x14ac:dyDescent="0.25">
      <c r="A209" s="74"/>
      <c r="B209" s="13" t="s">
        <v>173</v>
      </c>
      <c r="C209" s="40">
        <v>71.25</v>
      </c>
      <c r="D209" s="3">
        <v>100.7</v>
      </c>
      <c r="E209" s="46">
        <f t="shared" si="43"/>
        <v>1.4133333333333333</v>
      </c>
    </row>
    <row r="210" spans="1:5" ht="37.5" x14ac:dyDescent="0.25">
      <c r="A210" s="75"/>
      <c r="B210" s="11" t="s">
        <v>175</v>
      </c>
      <c r="C210" s="40">
        <v>83.17</v>
      </c>
      <c r="D210" s="3">
        <v>83.17</v>
      </c>
      <c r="E210" s="46">
        <f t="shared" si="43"/>
        <v>1</v>
      </c>
    </row>
    <row r="211" spans="1:5" x14ac:dyDescent="0.25">
      <c r="A211" s="73">
        <v>49</v>
      </c>
      <c r="B211" s="79" t="s">
        <v>164</v>
      </c>
      <c r="C211" s="80"/>
      <c r="D211" s="80"/>
      <c r="E211" s="80"/>
    </row>
    <row r="212" spans="1:5" ht="37.5" x14ac:dyDescent="0.25">
      <c r="A212" s="74"/>
      <c r="B212" s="11" t="s">
        <v>175</v>
      </c>
      <c r="C212" s="40">
        <v>93.32</v>
      </c>
      <c r="D212" s="3">
        <v>99.12</v>
      </c>
      <c r="E212" s="46">
        <f t="shared" si="43"/>
        <v>1.0621517359622805</v>
      </c>
    </row>
    <row r="213" spans="1:5" ht="37.5" x14ac:dyDescent="0.25">
      <c r="A213" s="75"/>
      <c r="B213" s="11" t="s">
        <v>177</v>
      </c>
      <c r="C213" s="40">
        <v>121.9</v>
      </c>
      <c r="D213" s="3">
        <v>129.47</v>
      </c>
      <c r="E213" s="46">
        <f t="shared" si="43"/>
        <v>1.0621000820344544</v>
      </c>
    </row>
    <row r="214" spans="1:5" ht="37.5" x14ac:dyDescent="0.25">
      <c r="A214" s="57">
        <v>50</v>
      </c>
      <c r="B214" s="11" t="s">
        <v>171</v>
      </c>
      <c r="C214" s="40">
        <v>98.56</v>
      </c>
      <c r="D214" s="3">
        <v>104.67</v>
      </c>
      <c r="E214" s="46">
        <f t="shared" si="43"/>
        <v>1.0619926948051948</v>
      </c>
    </row>
    <row r="215" spans="1:5" ht="18.75" customHeight="1" x14ac:dyDescent="0.25">
      <c r="A215" s="64"/>
      <c r="B215" s="11" t="s">
        <v>173</v>
      </c>
      <c r="C215" s="40">
        <v>95.18</v>
      </c>
      <c r="D215" s="3">
        <v>101.08</v>
      </c>
      <c r="E215" s="46">
        <f t="shared" si="43"/>
        <v>1.061987812565665</v>
      </c>
    </row>
    <row r="216" spans="1:5" x14ac:dyDescent="0.25">
      <c r="A216" s="57">
        <v>51</v>
      </c>
      <c r="B216" s="79" t="s">
        <v>73</v>
      </c>
      <c r="C216" s="80"/>
      <c r="D216" s="80"/>
      <c r="E216" s="80"/>
    </row>
    <row r="217" spans="1:5" ht="37.5" x14ac:dyDescent="0.25">
      <c r="A217" s="64"/>
      <c r="B217" s="11" t="s">
        <v>171</v>
      </c>
      <c r="C217" s="40">
        <v>194.62</v>
      </c>
      <c r="D217" s="3">
        <v>235.12</v>
      </c>
      <c r="E217" s="46">
        <f t="shared" si="43"/>
        <v>1.2080978316719762</v>
      </c>
    </row>
    <row r="218" spans="1:5" x14ac:dyDescent="0.25">
      <c r="A218" s="76">
        <v>52</v>
      </c>
      <c r="B218" s="79" t="s">
        <v>163</v>
      </c>
      <c r="C218" s="80"/>
      <c r="D218" s="80"/>
      <c r="E218" s="80"/>
    </row>
    <row r="219" spans="1:5" ht="37.5" x14ac:dyDescent="0.25">
      <c r="A219" s="78"/>
      <c r="B219" s="11" t="s">
        <v>171</v>
      </c>
      <c r="C219" s="40">
        <v>251.96</v>
      </c>
      <c r="D219" s="3">
        <v>249.93</v>
      </c>
      <c r="E219" s="46">
        <f t="shared" si="43"/>
        <v>0.99194316558183837</v>
      </c>
    </row>
    <row r="220" spans="1:5" x14ac:dyDescent="0.25">
      <c r="A220" s="64">
        <v>53</v>
      </c>
      <c r="B220" s="81" t="s">
        <v>178</v>
      </c>
      <c r="C220" s="82"/>
      <c r="D220" s="82"/>
      <c r="E220" s="82"/>
    </row>
    <row r="221" spans="1:5" x14ac:dyDescent="0.25">
      <c r="A221" s="64"/>
      <c r="B221" s="11" t="s">
        <v>174</v>
      </c>
      <c r="C221" s="40">
        <v>223.12</v>
      </c>
      <c r="D221" s="9">
        <v>214.56</v>
      </c>
      <c r="E221" s="45">
        <f t="shared" si="43"/>
        <v>0.96163499462172819</v>
      </c>
    </row>
    <row r="222" spans="1:5" ht="37.5" x14ac:dyDescent="0.25">
      <c r="A222" s="64"/>
      <c r="B222" s="42" t="s">
        <v>171</v>
      </c>
      <c r="C222" s="40">
        <v>133.41</v>
      </c>
      <c r="D222" s="9">
        <v>128.29</v>
      </c>
      <c r="E222" s="45">
        <f t="shared" si="43"/>
        <v>0.96162206731129596</v>
      </c>
    </row>
    <row r="223" spans="1:5" x14ac:dyDescent="0.25">
      <c r="A223" s="64"/>
      <c r="B223" s="81" t="s">
        <v>179</v>
      </c>
      <c r="C223" s="82"/>
      <c r="D223" s="82"/>
      <c r="E223" s="82"/>
    </row>
    <row r="224" spans="1:5" x14ac:dyDescent="0.25">
      <c r="A224" s="64"/>
      <c r="B224" s="11" t="s">
        <v>174</v>
      </c>
      <c r="C224" s="40">
        <v>1360.63</v>
      </c>
      <c r="D224" s="9">
        <v>1360.63</v>
      </c>
      <c r="E224" s="45">
        <f t="shared" si="43"/>
        <v>1</v>
      </c>
    </row>
    <row r="225" spans="1:5" x14ac:dyDescent="0.25">
      <c r="A225" s="64">
        <v>54</v>
      </c>
      <c r="B225" s="81" t="s">
        <v>162</v>
      </c>
      <c r="C225" s="82"/>
      <c r="D225" s="82"/>
      <c r="E225" s="82"/>
    </row>
    <row r="226" spans="1:5" ht="37.5" x14ac:dyDescent="0.25">
      <c r="A226" s="64"/>
      <c r="B226" s="11" t="s">
        <v>138</v>
      </c>
      <c r="C226" s="40">
        <v>36457.019999999997</v>
      </c>
      <c r="D226" s="9">
        <v>83776.53</v>
      </c>
      <c r="E226" s="45">
        <f t="shared" si="43"/>
        <v>2.2979533159868799</v>
      </c>
    </row>
  </sheetData>
  <mergeCells count="109">
    <mergeCell ref="B188:E188"/>
    <mergeCell ref="B192:E192"/>
    <mergeCell ref="B196:E196"/>
    <mergeCell ref="B202:E202"/>
    <mergeCell ref="B207:E207"/>
    <mergeCell ref="B211:E211"/>
    <mergeCell ref="B216:E216"/>
    <mergeCell ref="A202:A206"/>
    <mergeCell ref="A196:A201"/>
    <mergeCell ref="A192:A195"/>
    <mergeCell ref="A188:A191"/>
    <mergeCell ref="B35:E35"/>
    <mergeCell ref="B17:E17"/>
    <mergeCell ref="B20:E20"/>
    <mergeCell ref="B24:E24"/>
    <mergeCell ref="A17:A19"/>
    <mergeCell ref="A20:A23"/>
    <mergeCell ref="A24:A26"/>
    <mergeCell ref="A27:A31"/>
    <mergeCell ref="A32:A34"/>
    <mergeCell ref="A35:A39"/>
    <mergeCell ref="A3:E3"/>
    <mergeCell ref="B6:E6"/>
    <mergeCell ref="B10:E10"/>
    <mergeCell ref="B14:E14"/>
    <mergeCell ref="B27:E27"/>
    <mergeCell ref="A6:A9"/>
    <mergeCell ref="A10:A13"/>
    <mergeCell ref="A14:A16"/>
    <mergeCell ref="B32:E32"/>
    <mergeCell ref="B40:E40"/>
    <mergeCell ref="B44:E44"/>
    <mergeCell ref="B48:E48"/>
    <mergeCell ref="A40:A43"/>
    <mergeCell ref="A44:A47"/>
    <mergeCell ref="A48:A52"/>
    <mergeCell ref="A53:A57"/>
    <mergeCell ref="A58:A61"/>
    <mergeCell ref="A62:A65"/>
    <mergeCell ref="B53:E53"/>
    <mergeCell ref="B58:E58"/>
    <mergeCell ref="B62:E62"/>
    <mergeCell ref="B66:E66"/>
    <mergeCell ref="B71:E71"/>
    <mergeCell ref="B75:E75"/>
    <mergeCell ref="B79:E79"/>
    <mergeCell ref="B83:E83"/>
    <mergeCell ref="A66:A70"/>
    <mergeCell ref="A71:A74"/>
    <mergeCell ref="A75:A78"/>
    <mergeCell ref="A79:A82"/>
    <mergeCell ref="A83:A86"/>
    <mergeCell ref="B116:E116"/>
    <mergeCell ref="B87:E87"/>
    <mergeCell ref="B90:E90"/>
    <mergeCell ref="B93:E93"/>
    <mergeCell ref="B97:E97"/>
    <mergeCell ref="B100:E100"/>
    <mergeCell ref="A87:A89"/>
    <mergeCell ref="A110:A112"/>
    <mergeCell ref="B104:E104"/>
    <mergeCell ref="A113:A115"/>
    <mergeCell ref="B107:E107"/>
    <mergeCell ref="A116:A118"/>
    <mergeCell ref="B110:E110"/>
    <mergeCell ref="B113:E113"/>
    <mergeCell ref="A93:A96"/>
    <mergeCell ref="A90:A92"/>
    <mergeCell ref="B182:E182"/>
    <mergeCell ref="B166:E166"/>
    <mergeCell ref="B119:E119"/>
    <mergeCell ref="B123:E123"/>
    <mergeCell ref="B170:E170"/>
    <mergeCell ref="B173:E173"/>
    <mergeCell ref="B176:E176"/>
    <mergeCell ref="B148:E148"/>
    <mergeCell ref="B153:E153"/>
    <mergeCell ref="B160:E160"/>
    <mergeCell ref="B128:E128"/>
    <mergeCell ref="B132:E132"/>
    <mergeCell ref="B141:E141"/>
    <mergeCell ref="B218:E218"/>
    <mergeCell ref="B220:E220"/>
    <mergeCell ref="B223:E223"/>
    <mergeCell ref="B225:E225"/>
    <mergeCell ref="A225:A226"/>
    <mergeCell ref="A220:A224"/>
    <mergeCell ref="A218:A219"/>
    <mergeCell ref="A211:A213"/>
    <mergeCell ref="A207:A210"/>
    <mergeCell ref="A214:A215"/>
    <mergeCell ref="A216:A217"/>
    <mergeCell ref="A182:A187"/>
    <mergeCell ref="A176:A181"/>
    <mergeCell ref="A173:A175"/>
    <mergeCell ref="A170:A172"/>
    <mergeCell ref="A166:A169"/>
    <mergeCell ref="A160:A165"/>
    <mergeCell ref="A153:A159"/>
    <mergeCell ref="A148:A152"/>
    <mergeCell ref="A97:A99"/>
    <mergeCell ref="A141:A147"/>
    <mergeCell ref="A132:A140"/>
    <mergeCell ref="A128:A131"/>
    <mergeCell ref="A123:A127"/>
    <mergeCell ref="A119:A122"/>
    <mergeCell ref="A107:A109"/>
    <mergeCell ref="A104:A106"/>
    <mergeCell ref="A100:A103"/>
  </mergeCells>
  <pageMargins left="0.39370078740157483" right="0" top="0" bottom="0" header="0.31496062992125984" footer="0.31496062992125984"/>
  <pageSetup paperSize="9" scale="5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Тит лист</vt:lpstr>
      <vt:lpstr>Форма 1 - 2019</vt:lpstr>
      <vt:lpstr>Форма 2 - 2019</vt:lpstr>
      <vt:lpstr>Форма 3-2019</vt:lpstr>
      <vt:lpstr>Форма 4-2019</vt:lpstr>
      <vt:lpstr>'Форма 1 - 2019'!Заголовки_для_печати</vt:lpstr>
      <vt:lpstr>'Форма 2 - 2019'!Заголовки_для_печати</vt:lpstr>
      <vt:lpstr>'Форма 3-2019'!Заголовки_для_печати</vt:lpstr>
      <vt:lpstr>'Форма 4-2019'!Заголовки_для_печати</vt:lpstr>
      <vt:lpstr>'Форма 1 - 2019'!Область_печати</vt:lpstr>
      <vt:lpstr>'Форма 2 - 2019'!Область_печати</vt:lpstr>
      <vt:lpstr>'Форма 3-2019'!Область_печати</vt:lpstr>
      <vt:lpstr>'Форма 4-2019'!Область_печати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2013-04-24T08:44:19Z</cp:lastPrinted>
  <dcterms:created xsi:type="dcterms:W3CDTF">2006-09-28T05:33:49Z</dcterms:created>
  <dcterms:modified xsi:type="dcterms:W3CDTF">2020-03-06T07:01:18Z</dcterms:modified>
</cp:coreProperties>
</file>