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Регулирование 2022\ПРЕДЕЛЫ по гражданам на 2022\Мониторинг ФАС INDEX до 09082021\"/>
    </mc:Choice>
  </mc:AlternateContent>
  <bookViews>
    <workbookView xWindow="0" yWindow="0" windowWidth="28800" windowHeight="12330"/>
  </bookViews>
  <sheets>
    <sheet name="Рост тарифов и платы" sheetId="1" r:id="rId1"/>
  </sheets>
  <externalReferences>
    <externalReference r:id="rId2"/>
  </externalReferences>
  <definedNames>
    <definedName name="BASE_AREA">'Рост тарифов и платы'!$K$10:$K$106</definedName>
    <definedName name="BP_SUBTTL_COSTS">'Рост тарифов и платы'!$K$94:$L$94</definedName>
    <definedName name="BP_TTL_COSTS">'Рост тарифов и платы'!$K$103:$L$103</definedName>
    <definedName name="COMMENTS_AREA">'Рост тарифов и платы'!$R$10:$R$106</definedName>
    <definedName name="god">[1]Титульный!$G$10</definedName>
    <definedName name="NUMERIC_AREA_1">'Рост тарифов и платы'!$K$10:$P$106</definedName>
    <definedName name="NUMERIC_AREA_2">'Рост тарифов и платы'!$T$10:$U$106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REGION_IDX_LIST">[1]TECHSHEET!$A$1:$F$86</definedName>
    <definedName name="REGION_NAME">[1]Титульный!$G$8</definedName>
    <definedName name="RP_SUBTTL_COSTS">'Рост тарифов и платы'!$N$94:$O$94</definedName>
    <definedName name="RP_TTL_COSTS">'Рост тарифов и платы'!$N$103:$O$103</definedName>
    <definedName name="TF_GROWTH_LOCKED_AREA">'Рост тарифов и платы'!$K$10:$L$88</definedName>
    <definedName name="USE_DNS_SERVICE">[1]Инструкция!$R$41</definedName>
    <definedName name="YES_NO">[1]TECHSHEET!$H$2:$H$3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F105" i="1"/>
  <c r="F104" i="1"/>
  <c r="U103" i="1"/>
  <c r="T103" i="1"/>
  <c r="F103" i="1"/>
  <c r="F102" i="1"/>
  <c r="F101" i="1"/>
  <c r="F100" i="1"/>
  <c r="F99" i="1"/>
  <c r="F97" i="1"/>
  <c r="F96" i="1"/>
  <c r="F95" i="1"/>
  <c r="U94" i="1"/>
  <c r="T94" i="1"/>
  <c r="F94" i="1"/>
  <c r="F93" i="1"/>
  <c r="F92" i="1"/>
  <c r="F91" i="1"/>
  <c r="F90" i="1"/>
  <c r="F88" i="1"/>
  <c r="F87" i="1"/>
  <c r="L86" i="1"/>
  <c r="M86" i="1" s="1"/>
  <c r="K86" i="1"/>
  <c r="L87" i="1" s="1"/>
  <c r="F86" i="1"/>
  <c r="F85" i="1"/>
  <c r="F84" i="1"/>
  <c r="L83" i="1"/>
  <c r="M83" i="1" s="1"/>
  <c r="K83" i="1"/>
  <c r="L84" i="1" s="1"/>
  <c r="F83" i="1"/>
  <c r="F82" i="1"/>
  <c r="F80" i="1"/>
  <c r="F79" i="1"/>
  <c r="P78" i="1"/>
  <c r="L78" i="1"/>
  <c r="M78" i="1" s="1"/>
  <c r="K78" i="1"/>
  <c r="L79" i="1" s="1"/>
  <c r="F78" i="1"/>
  <c r="F77" i="1"/>
  <c r="F76" i="1"/>
  <c r="P75" i="1"/>
  <c r="L75" i="1"/>
  <c r="M75" i="1" s="1"/>
  <c r="K75" i="1"/>
  <c r="L76" i="1" s="1"/>
  <c r="F75" i="1"/>
  <c r="F74" i="1"/>
  <c r="F72" i="1"/>
  <c r="F71" i="1"/>
  <c r="M70" i="1"/>
  <c r="N70" i="1" s="1"/>
  <c r="L70" i="1"/>
  <c r="K70" i="1"/>
  <c r="L71" i="1" s="1"/>
  <c r="F70" i="1"/>
  <c r="F69" i="1"/>
  <c r="F68" i="1"/>
  <c r="M67" i="1"/>
  <c r="N67" i="1" s="1"/>
  <c r="L67" i="1"/>
  <c r="K67" i="1"/>
  <c r="L68" i="1" s="1"/>
  <c r="F67" i="1"/>
  <c r="F66" i="1"/>
  <c r="F64" i="1"/>
  <c r="F63" i="1"/>
  <c r="L62" i="1"/>
  <c r="L63" i="1" s="1"/>
  <c r="K62" i="1"/>
  <c r="F62" i="1"/>
  <c r="F61" i="1"/>
  <c r="F60" i="1"/>
  <c r="L59" i="1"/>
  <c r="L60" i="1" s="1"/>
  <c r="K59" i="1"/>
  <c r="F59" i="1"/>
  <c r="F58" i="1"/>
  <c r="F56" i="1"/>
  <c r="F55" i="1"/>
  <c r="M54" i="1"/>
  <c r="L54" i="1"/>
  <c r="K54" i="1"/>
  <c r="L55" i="1" s="1"/>
  <c r="F54" i="1"/>
  <c r="F53" i="1"/>
  <c r="F52" i="1"/>
  <c r="M51" i="1"/>
  <c r="L51" i="1"/>
  <c r="K51" i="1"/>
  <c r="L52" i="1" s="1"/>
  <c r="F51" i="1"/>
  <c r="F50" i="1"/>
  <c r="F48" i="1"/>
  <c r="L47" i="1"/>
  <c r="F47" i="1"/>
  <c r="L46" i="1"/>
  <c r="M46" i="1" s="1"/>
  <c r="K46" i="1"/>
  <c r="F46" i="1"/>
  <c r="F45" i="1"/>
  <c r="L44" i="1"/>
  <c r="F44" i="1"/>
  <c r="L43" i="1"/>
  <c r="M43" i="1" s="1"/>
  <c r="K43" i="1"/>
  <c r="F43" i="1"/>
  <c r="F42" i="1"/>
  <c r="F40" i="1"/>
  <c r="F39" i="1"/>
  <c r="M38" i="1"/>
  <c r="N38" i="1" s="1"/>
  <c r="L38" i="1"/>
  <c r="K38" i="1"/>
  <c r="L39" i="1" s="1"/>
  <c r="F38" i="1"/>
  <c r="F37" i="1"/>
  <c r="F36" i="1"/>
  <c r="M35" i="1"/>
  <c r="N35" i="1" s="1"/>
  <c r="L35" i="1"/>
  <c r="K35" i="1"/>
  <c r="L36" i="1" s="1"/>
  <c r="F35" i="1"/>
  <c r="F34" i="1"/>
  <c r="F32" i="1"/>
  <c r="F31" i="1"/>
  <c r="L30" i="1"/>
  <c r="L31" i="1" s="1"/>
  <c r="K30" i="1"/>
  <c r="F30" i="1"/>
  <c r="F29" i="1"/>
  <c r="F28" i="1"/>
  <c r="L27" i="1"/>
  <c r="L28" i="1" s="1"/>
  <c r="K27" i="1"/>
  <c r="F27" i="1"/>
  <c r="F26" i="1"/>
  <c r="F24" i="1"/>
  <c r="F23" i="1"/>
  <c r="M22" i="1"/>
  <c r="L22" i="1"/>
  <c r="K22" i="1"/>
  <c r="L23" i="1" s="1"/>
  <c r="F22" i="1"/>
  <c r="F21" i="1"/>
  <c r="F20" i="1"/>
  <c r="M19" i="1"/>
  <c r="L19" i="1"/>
  <c r="K19" i="1"/>
  <c r="L20" i="1" s="1"/>
  <c r="F19" i="1"/>
  <c r="F18" i="1"/>
  <c r="F16" i="1"/>
  <c r="L15" i="1"/>
  <c r="F15" i="1"/>
  <c r="L14" i="1"/>
  <c r="L103" i="1" s="1"/>
  <c r="K14" i="1"/>
  <c r="K94" i="1" s="1"/>
  <c r="F14" i="1"/>
  <c r="F13" i="1"/>
  <c r="L12" i="1"/>
  <c r="F12" i="1"/>
  <c r="L11" i="1"/>
  <c r="M11" i="1" s="1"/>
  <c r="K11" i="1"/>
  <c r="F11" i="1"/>
  <c r="F10" i="1"/>
  <c r="U8" i="1"/>
  <c r="T8" i="1"/>
  <c r="N7" i="1"/>
  <c r="K7" i="1"/>
  <c r="G4" i="1"/>
  <c r="N83" i="1" l="1"/>
  <c r="O83" i="1" s="1"/>
  <c r="P83" i="1" s="1"/>
  <c r="O84" i="1"/>
  <c r="N84" i="1"/>
  <c r="N36" i="1"/>
  <c r="O35" i="1"/>
  <c r="P35" i="1" s="1"/>
  <c r="O44" i="1"/>
  <c r="N43" i="1"/>
  <c r="O43" i="1" s="1"/>
  <c r="P43" i="1" s="1"/>
  <c r="O55" i="1"/>
  <c r="N71" i="1"/>
  <c r="O70" i="1"/>
  <c r="P70" i="1" s="1"/>
  <c r="N79" i="1"/>
  <c r="N78" i="1"/>
  <c r="O79" i="1"/>
  <c r="N86" i="1"/>
  <c r="O86" i="1" s="1"/>
  <c r="P86" i="1" s="1"/>
  <c r="O87" i="1"/>
  <c r="O12" i="1"/>
  <c r="N11" i="1"/>
  <c r="O11" i="1" s="1"/>
  <c r="P11" i="1" s="1"/>
  <c r="N12" i="1"/>
  <c r="N39" i="1"/>
  <c r="O38" i="1"/>
  <c r="P38" i="1" s="1"/>
  <c r="N46" i="1"/>
  <c r="O46" i="1" s="1"/>
  <c r="P46" i="1" s="1"/>
  <c r="N68" i="1"/>
  <c r="O67" i="1"/>
  <c r="P67" i="1" s="1"/>
  <c r="O76" i="1"/>
  <c r="N76" i="1"/>
  <c r="N75" i="1"/>
  <c r="N19" i="1"/>
  <c r="O19" i="1" s="1"/>
  <c r="P19" i="1" s="1"/>
  <c r="N22" i="1"/>
  <c r="O22" i="1" s="1"/>
  <c r="P22" i="1" s="1"/>
  <c r="M27" i="1"/>
  <c r="M30" i="1"/>
  <c r="O36" i="1"/>
  <c r="O39" i="1"/>
  <c r="N51" i="1"/>
  <c r="O51" i="1" s="1"/>
  <c r="P51" i="1" s="1"/>
  <c r="N54" i="1"/>
  <c r="O54" i="1" s="1"/>
  <c r="P54" i="1" s="1"/>
  <c r="M59" i="1"/>
  <c r="M62" i="1"/>
  <c r="O71" i="1"/>
  <c r="L94" i="1"/>
  <c r="L95" i="1" s="1"/>
  <c r="N20" i="1"/>
  <c r="N52" i="1"/>
  <c r="N55" i="1"/>
  <c r="M14" i="1"/>
  <c r="K103" i="1"/>
  <c r="L104" i="1" s="1"/>
  <c r="M94" i="1" l="1"/>
  <c r="M103" i="1"/>
  <c r="N15" i="1"/>
  <c r="N14" i="1"/>
  <c r="N62" i="1"/>
  <c r="O62" i="1" s="1"/>
  <c r="P62" i="1" s="1"/>
  <c r="O63" i="1"/>
  <c r="N59" i="1"/>
  <c r="O59" i="1" s="1"/>
  <c r="P59" i="1" s="1"/>
  <c r="O60" i="1"/>
  <c r="N47" i="1"/>
  <c r="O23" i="1"/>
  <c r="N30" i="1"/>
  <c r="O30" i="1" s="1"/>
  <c r="P30" i="1" s="1"/>
  <c r="O31" i="1"/>
  <c r="O47" i="1"/>
  <c r="N23" i="1"/>
  <c r="O68" i="1"/>
  <c r="N28" i="1"/>
  <c r="N27" i="1"/>
  <c r="O27" i="1" s="1"/>
  <c r="P27" i="1" s="1"/>
  <c r="O28" i="1"/>
  <c r="O52" i="1"/>
  <c r="N87" i="1"/>
  <c r="N44" i="1"/>
  <c r="O20" i="1"/>
  <c r="N104" i="1" l="1"/>
  <c r="N31" i="1"/>
  <c r="N63" i="1"/>
  <c r="N60" i="1"/>
  <c r="N94" i="1"/>
  <c r="N95" i="1" s="1"/>
  <c r="N103" i="1"/>
  <c r="O14" i="1"/>
  <c r="O94" i="1" l="1"/>
  <c r="O103" i="1"/>
  <c r="P14" i="1"/>
  <c r="O15" i="1"/>
  <c r="P103" i="1" l="1"/>
  <c r="O104" i="1"/>
  <c r="P94" i="1"/>
  <c r="O95" i="1"/>
</calcChain>
</file>

<file path=xl/comments1.xml><?xml version="1.0" encoding="utf-8"?>
<comments xmlns="http://schemas.openxmlformats.org/spreadsheetml/2006/main">
  <authors>
    <author>User</author>
  </authors>
  <commentList>
    <comment ref="T7" authorId="0" shapeId="0">
      <text>
        <r>
          <rPr>
            <sz val="9"/>
            <color indexed="81"/>
            <rFont val="Tahoma"/>
            <family val="2"/>
            <charset val="204"/>
          </rPr>
          <t>Сумма возмещения организациям</t>
        </r>
      </text>
    </comment>
  </commentList>
</comments>
</file>

<file path=xl/sharedStrings.xml><?xml version="1.0" encoding="utf-8"?>
<sst xmlns="http://schemas.openxmlformats.org/spreadsheetml/2006/main" count="175" uniqueCount="40">
  <si>
    <t>Сфера</t>
  </si>
  <si>
    <t>Показатель</t>
  </si>
  <si>
    <t>Единица измерения</t>
  </si>
  <si>
    <t>Комментарии</t>
  </si>
  <si>
    <r>
      <rPr>
        <b/>
        <sz val="9"/>
        <rFont val="Tahoma"/>
        <family val="2"/>
        <charset val="204"/>
      </rPr>
      <t>Годовая</t>
    </r>
    <r>
      <rPr>
        <sz val="9"/>
        <rFont val="Tahoma"/>
        <family val="2"/>
        <charset val="204"/>
      </rPr>
      <t xml:space="preserve"> сумма на выплату межтарифной разницы между экономически обоснованным тарифом и тарифом для населения, тыс.руб.</t>
    </r>
  </si>
  <si>
    <t>На 1 января</t>
  </si>
  <si>
    <t>На 1 июля</t>
  </si>
  <si>
    <t>На 31 декабря</t>
  </si>
  <si>
    <t>Отопление</t>
  </si>
  <si>
    <t>HEAT</t>
  </si>
  <si>
    <t>Средневзвешенный тариф, с учётом НДС</t>
  </si>
  <si>
    <t>руб./Гкал</t>
  </si>
  <si>
    <t>Рост, %</t>
  </si>
  <si>
    <t>Необходимая валовая выручка, с учётом НДС</t>
  </si>
  <si>
    <t>тыс.руб.</t>
  </si>
  <si>
    <t>Горячее водоснабжение</t>
  </si>
  <si>
    <t>HVS</t>
  </si>
  <si>
    <t>руб./куб.м</t>
  </si>
  <si>
    <t>Холодное водоснабжение</t>
  </si>
  <si>
    <t>CVS</t>
  </si>
  <si>
    <t>Водоотведение</t>
  </si>
  <si>
    <t>VO</t>
  </si>
  <si>
    <t>Электроснабжение. Расчёт по одноставочным тарифам</t>
  </si>
  <si>
    <t>EE_1ST</t>
  </si>
  <si>
    <t>руб./кВт*ч</t>
  </si>
  <si>
    <t>Электроснабжение. Расчёт по зонным тарифам</t>
  </si>
  <si>
    <t>EE_ZONE</t>
  </si>
  <si>
    <t>Газоснабжение. Сетевой газ</t>
  </si>
  <si>
    <t>GAS_NET</t>
  </si>
  <si>
    <t>Газоснабжение. Сжиженный газ</t>
  </si>
  <si>
    <t>GAS_LIQ</t>
  </si>
  <si>
    <t>руб./ед.</t>
  </si>
  <si>
    <t>Поставки твёрдого топлива при наличии печного отопления</t>
  </si>
  <si>
    <t>SF</t>
  </si>
  <si>
    <t>Обращение с твёрдыми коммунальными отходами</t>
  </si>
  <si>
    <t>HSMW</t>
  </si>
  <si>
    <t>Итого коммунальные услуги (без учёта обращения с ТКО)</t>
  </si>
  <si>
    <t>SUBTTL</t>
  </si>
  <si>
    <t>Итого коммунальные услуги (с учётом обращения с ТКО)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</si>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</sst>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9"/>
      <name val="Tahoma"/>
      <family val="2"/>
      <charset val="204"/>
    </font>
    <font>
      <sz val="9"/>
      <color indexed="10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sz val="9"/>
      <color indexed="18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E3FAFD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7EAD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49" fontId="0" fillId="0" borderId="0" applyBorder="0">
      <alignment vertical="top"/>
    </xf>
    <xf numFmtId="0" fontId="4" fillId="0" borderId="0"/>
  </cellStyleXfs>
  <cellXfs count="63">
    <xf numFmtId="49" fontId="0" fillId="0" borderId="0" xfId="0">
      <alignment vertical="top"/>
    </xf>
    <xf numFmtId="49" fontId="1" fillId="0" borderId="0" xfId="0" applyFont="1" applyFill="1" applyAlignment="1" applyProtection="1">
      <alignment vertical="center" wrapText="1"/>
    </xf>
    <xf numFmtId="49" fontId="0" fillId="0" borderId="0" xfId="0" applyFont="1" applyFill="1" applyAlignment="1" applyProtection="1">
      <alignment vertical="center" wrapText="1"/>
    </xf>
    <xf numFmtId="49" fontId="0" fillId="0" borderId="0" xfId="0" applyFont="1">
      <alignment vertical="top"/>
    </xf>
    <xf numFmtId="49" fontId="2" fillId="0" borderId="0" xfId="0" applyFont="1" applyFill="1" applyAlignment="1" applyProtection="1">
      <alignment vertical="center" wrapText="1"/>
    </xf>
    <xf numFmtId="49" fontId="3" fillId="0" borderId="0" xfId="0" applyFont="1" applyFill="1" applyBorder="1" applyAlignment="1" applyProtection="1">
      <alignment horizontal="right" vertical="center" wrapText="1"/>
    </xf>
    <xf numFmtId="49" fontId="0" fillId="0" borderId="0" xfId="0" applyFont="1" applyFill="1" applyBorder="1" applyAlignment="1" applyProtection="1">
      <alignment vertical="center" wrapText="1"/>
    </xf>
    <xf numFmtId="49" fontId="0" fillId="0" borderId="0" xfId="0" applyFont="1" applyFill="1" applyProtection="1">
      <alignment vertical="top"/>
    </xf>
    <xf numFmtId="0" fontId="3" fillId="2" borderId="1" xfId="0" applyNumberFormat="1" applyFont="1" applyFill="1" applyBorder="1" applyAlignment="1" applyProtection="1">
      <alignment horizontal="left" vertical="center" indent="4"/>
    </xf>
    <xf numFmtId="49" fontId="0" fillId="0" borderId="0" xfId="0" applyFont="1" applyFill="1" applyBorder="1" applyAlignment="1" applyProtection="1">
      <alignment horizontal="center" vertical="center" wrapText="1" shrinkToFit="1"/>
    </xf>
    <xf numFmtId="49" fontId="0" fillId="0" borderId="2" xfId="0" applyFill="1" applyBorder="1" applyAlignment="1" applyProtection="1">
      <alignment horizontal="center" vertical="center" wrapText="1"/>
    </xf>
    <xf numFmtId="49" fontId="0" fillId="0" borderId="2" xfId="0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9" fontId="0" fillId="0" borderId="2" xfId="0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0" fillId="3" borderId="2" xfId="0" applyFill="1" applyBorder="1" applyAlignment="1" applyProtection="1">
      <alignment horizontal="center" vertical="center" wrapText="1"/>
    </xf>
    <xf numFmtId="49" fontId="0" fillId="4" borderId="3" xfId="0" applyFont="1" applyFill="1" applyBorder="1" applyAlignment="1" applyProtection="1">
      <alignment horizontal="right" vertical="center" wrapText="1"/>
    </xf>
    <xf numFmtId="49" fontId="0" fillId="4" borderId="4" xfId="0" applyFont="1" applyFill="1" applyBorder="1" applyAlignment="1" applyProtection="1">
      <alignment horizontal="right" vertical="center" wrapText="1"/>
    </xf>
    <xf numFmtId="49" fontId="0" fillId="4" borderId="2" xfId="0" applyFont="1" applyFill="1" applyBorder="1" applyAlignment="1" applyProtection="1">
      <alignment vertical="center" wrapText="1"/>
    </xf>
    <xf numFmtId="49" fontId="0" fillId="4" borderId="2" xfId="0" applyFont="1" applyFill="1" applyBorder="1" applyAlignment="1" applyProtection="1">
      <alignment horizontal="left" vertical="center" wrapText="1"/>
    </xf>
    <xf numFmtId="0" fontId="0" fillId="0" borderId="5" xfId="1" applyNumberFormat="1" applyFont="1" applyFill="1" applyBorder="1" applyAlignment="1" applyProtection="1">
      <alignment horizontal="right" vertical="center" wrapText="1" indent="1"/>
    </xf>
    <xf numFmtId="0" fontId="0" fillId="0" borderId="6" xfId="1" applyNumberFormat="1" applyFont="1" applyFill="1" applyBorder="1" applyAlignment="1" applyProtection="1">
      <alignment horizontal="right" vertical="center" wrapText="1" indent="1"/>
    </xf>
    <xf numFmtId="49" fontId="0" fillId="0" borderId="2" xfId="0" applyFont="1" applyFill="1" applyBorder="1" applyAlignment="1" applyProtection="1">
      <alignment horizontal="center" vertical="center" wrapText="1"/>
    </xf>
    <xf numFmtId="4" fontId="0" fillId="5" borderId="2" xfId="0" applyNumberFormat="1" applyFont="1" applyFill="1" applyBorder="1" applyAlignment="1" applyProtection="1">
      <alignment horizontal="right" vertical="center" wrapText="1"/>
    </xf>
    <xf numFmtId="4" fontId="0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7" borderId="2" xfId="0" applyNumberFormat="1" applyFont="1" applyFill="1" applyBorder="1" applyAlignment="1" applyProtection="1">
      <alignment horizontal="right" vertical="center" wrapText="1"/>
    </xf>
    <xf numFmtId="49" fontId="0" fillId="6" borderId="2" xfId="0" applyFont="1" applyFill="1" applyBorder="1" applyAlignment="1" applyProtection="1">
      <alignment vertical="center" wrapText="1"/>
      <protection locked="0"/>
    </xf>
    <xf numFmtId="4" fontId="0" fillId="4" borderId="2" xfId="0" applyNumberFormat="1" applyFont="1" applyFill="1" applyBorder="1" applyAlignment="1" applyProtection="1">
      <alignment horizontal="right" vertical="center" wrapText="1"/>
    </xf>
    <xf numFmtId="0" fontId="0" fillId="0" borderId="7" xfId="1" applyNumberFormat="1" applyFont="1" applyFill="1" applyBorder="1" applyAlignment="1" applyProtection="1">
      <alignment horizontal="right" vertical="center" wrapText="1" indent="1"/>
    </xf>
    <xf numFmtId="0" fontId="0" fillId="0" borderId="8" xfId="1" applyNumberFormat="1" applyFont="1" applyFill="1" applyBorder="1" applyAlignment="1" applyProtection="1">
      <alignment horizontal="right" vertical="center" wrapText="1" indent="1"/>
    </xf>
    <xf numFmtId="4" fontId="6" fillId="7" borderId="2" xfId="0" applyNumberFormat="1" applyFont="1" applyFill="1" applyBorder="1" applyAlignment="1" applyProtection="1">
      <alignment horizontal="right" vertical="center" wrapText="1"/>
    </xf>
    <xf numFmtId="49" fontId="2" fillId="0" borderId="0" xfId="0" applyFont="1" applyFill="1" applyBorder="1" applyAlignment="1" applyProtection="1">
      <alignment vertical="center" wrapText="1"/>
    </xf>
    <xf numFmtId="49" fontId="2" fillId="8" borderId="2" xfId="0" applyFont="1" applyFill="1" applyBorder="1" applyAlignment="1" applyProtection="1">
      <alignment horizontal="center" vertical="center" wrapText="1"/>
    </xf>
    <xf numFmtId="49" fontId="2" fillId="9" borderId="2" xfId="0" applyFont="1" applyFill="1" applyBorder="1" applyAlignment="1" applyProtection="1">
      <alignment horizontal="center" vertical="center" wrapText="1"/>
    </xf>
    <xf numFmtId="49" fontId="2" fillId="10" borderId="2" xfId="0" applyFont="1" applyFill="1" applyBorder="1" applyAlignment="1" applyProtection="1">
      <alignment horizontal="center" vertical="center" wrapText="1"/>
    </xf>
    <xf numFmtId="49" fontId="0" fillId="11" borderId="2" xfId="0" applyFill="1" applyBorder="1" applyAlignment="1" applyProtection="1">
      <alignment horizontal="center" vertical="center" wrapText="1"/>
    </xf>
    <xf numFmtId="49" fontId="2" fillId="12" borderId="2" xfId="0" applyFont="1" applyFill="1" applyBorder="1" applyAlignment="1" applyProtection="1">
      <alignment horizontal="center" vertical="center" wrapText="1"/>
    </xf>
    <xf numFmtId="49" fontId="0" fillId="13" borderId="2" xfId="0" applyFill="1" applyBorder="1" applyAlignment="1" applyProtection="1">
      <alignment horizontal="center" vertical="center" wrapText="1"/>
    </xf>
    <xf numFmtId="49" fontId="0" fillId="14" borderId="2" xfId="0" applyFill="1" applyBorder="1" applyAlignment="1" applyProtection="1">
      <alignment horizontal="center" vertical="center" wrapText="1"/>
    </xf>
    <xf numFmtId="49" fontId="2" fillId="15" borderId="2" xfId="0" applyFont="1" applyFill="1" applyBorder="1" applyAlignment="1" applyProtection="1">
      <alignment horizontal="center" vertical="center" wrapText="1"/>
    </xf>
    <xf numFmtId="49" fontId="0" fillId="16" borderId="2" xfId="0" applyFill="1" applyBorder="1" applyAlignment="1" applyProtection="1">
      <alignment horizontal="center" vertical="center" wrapText="1"/>
    </xf>
    <xf numFmtId="49" fontId="0" fillId="17" borderId="2" xfId="0" applyFill="1" applyBorder="1" applyAlignment="1" applyProtection="1">
      <alignment horizontal="center" vertical="center" wrapText="1"/>
    </xf>
    <xf numFmtId="0" fontId="0" fillId="4" borderId="5" xfId="1" applyNumberFormat="1" applyFont="1" applyFill="1" applyBorder="1" applyAlignment="1" applyProtection="1">
      <alignment horizontal="right" vertical="center" wrapText="1" indent="1"/>
    </xf>
    <xf numFmtId="0" fontId="0" fillId="4" borderId="6" xfId="1" applyNumberFormat="1" applyFont="1" applyFill="1" applyBorder="1" applyAlignment="1" applyProtection="1">
      <alignment horizontal="right" vertical="center" wrapText="1" indent="1"/>
    </xf>
    <xf numFmtId="49" fontId="0" fillId="4" borderId="2" xfId="0" applyFill="1" applyBorder="1" applyAlignment="1" applyProtection="1">
      <alignment horizontal="center" vertical="center" wrapText="1"/>
    </xf>
    <xf numFmtId="0" fontId="0" fillId="4" borderId="7" xfId="1" applyNumberFormat="1" applyFont="1" applyFill="1" applyBorder="1" applyAlignment="1" applyProtection="1">
      <alignment horizontal="right" vertical="center" wrapText="1" indent="1"/>
    </xf>
    <xf numFmtId="0" fontId="0" fillId="4" borderId="8" xfId="1" applyNumberFormat="1" applyFont="1" applyFill="1" applyBorder="1" applyAlignment="1" applyProtection="1">
      <alignment horizontal="right" vertical="center" wrapText="1" indent="1"/>
    </xf>
    <xf numFmtId="49" fontId="0" fillId="4" borderId="2" xfId="0" applyFont="1" applyFill="1" applyBorder="1" applyAlignment="1" applyProtection="1">
      <alignment horizontal="center" vertical="center" wrapText="1"/>
    </xf>
    <xf numFmtId="4" fontId="0" fillId="7" borderId="9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ont="1" applyFill="1" applyBorder="1" applyAlignment="1" applyProtection="1">
      <alignment horizontal="right" vertical="center" wrapText="1"/>
    </xf>
    <xf numFmtId="4" fontId="6" fillId="7" borderId="10" xfId="0" applyNumberFormat="1" applyFont="1" applyFill="1" applyBorder="1" applyAlignment="1" applyProtection="1">
      <alignment horizontal="right" vertical="center" wrapText="1"/>
    </xf>
    <xf numFmtId="4" fontId="0" fillId="4" borderId="4" xfId="0" applyNumberFormat="1" applyFont="1" applyFill="1" applyBorder="1" applyAlignment="1" applyProtection="1">
      <alignment horizontal="right" vertical="center" wrapText="1"/>
    </xf>
    <xf numFmtId="4" fontId="0" fillId="4" borderId="11" xfId="0" applyNumberFormat="1" applyFont="1" applyFill="1" applyBorder="1" applyAlignment="1" applyProtection="1">
      <alignment horizontal="right" vertical="center" wrapText="1"/>
    </xf>
    <xf numFmtId="49" fontId="0" fillId="18" borderId="2" xfId="0" applyFill="1" applyBorder="1" applyAlignment="1" applyProtection="1">
      <alignment horizontal="center" vertical="center" wrapText="1"/>
    </xf>
    <xf numFmtId="49" fontId="7" fillId="0" borderId="0" xfId="0" applyFont="1" applyFill="1" applyAlignment="1" applyProtection="1">
      <alignment vertical="center" wrapText="1"/>
    </xf>
    <xf numFmtId="49" fontId="0" fillId="0" borderId="0" xfId="0" applyFont="1" applyFill="1" applyAlignment="1" applyProtection="1">
      <alignment horizontal="left" vertical="center" wrapText="1"/>
    </xf>
    <xf numFmtId="49" fontId="0" fillId="0" borderId="0" xfId="0" applyFont="1" applyAlignment="1" applyProtection="1">
      <alignment vertical="center" wrapText="1"/>
    </xf>
    <xf numFmtId="49" fontId="2" fillId="0" borderId="0" xfId="0" applyFont="1" applyAlignment="1" applyProtection="1">
      <alignment vertical="center" wrapText="1"/>
    </xf>
  </cellXfs>
  <cellStyles count="2">
    <cellStyle name="Обычный" xfId="0" builtinId="0"/>
    <cellStyle name="Обычный_LIMIT.INDEX.2008 ver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38100</xdr:rowOff>
    </xdr:from>
    <xdr:to>
      <xdr:col>6</xdr:col>
      <xdr:colOff>295275</xdr:colOff>
      <xdr:row>4</xdr:row>
      <xdr:rowOff>9525</xdr:rowOff>
    </xdr:to>
    <xdr:pic macro="[1]!TF_GROWTH.UPDATE_DATA_HANDLER">
      <xdr:nvPicPr>
        <xdr:cNvPr id="2" name="CHECKOUT_PLAN1X_DATA" descr="preload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EX.ROST.TARIFF.KU.2022_1%20&#1087;&#1088;&#1086;&#1075;&#1085;&#1086;&#1079;%20&#1052;&#1080;&#1085;&#1101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ост тарифов и платы"/>
      <sheetName val="Региональный коэффициент"/>
      <sheetName val="Проверка"/>
      <sheetName val="TECHSHEET"/>
      <sheetName val="NTKU1X_AVG_DATA"/>
      <sheetName val="NTKU1X_REG_DATA"/>
      <sheetName val="modGetGeoBase"/>
      <sheetName val="modVLDCommon"/>
      <sheetName val="modVLDIntegrity"/>
      <sheetName val="modVLDGeneral"/>
      <sheetName val="modCommonProcedures"/>
      <sheetName val="modRequestSpecificData"/>
      <sheetName val="modfrmRegion"/>
      <sheetName val="modUpdTemplMain"/>
      <sheetName val="modfrmCheckUpdates"/>
      <sheetName val="modGeneralProcedures"/>
      <sheetName val="modInfo"/>
      <sheetName val="AUTHORISATION"/>
    </sheetNames>
    <definedNames>
      <definedName name="TF_GROWTH.UPDATE_DATA_HANDLER"/>
    </definedNames>
    <sheetDataSet>
      <sheetData sheetId="0">
        <row r="41">
          <cell r="R41" t="str">
            <v>https://eias.ru</v>
          </cell>
        </row>
      </sheetData>
      <sheetData sheetId="1"/>
      <sheetData sheetId="2"/>
      <sheetData sheetId="3">
        <row r="8">
          <cell r="G8" t="str">
            <v>Рязанская область</v>
          </cell>
        </row>
        <row r="10">
          <cell r="G10">
            <v>2022</v>
          </cell>
        </row>
      </sheetData>
      <sheetData sheetId="4"/>
      <sheetData sheetId="5"/>
      <sheetData sheetId="6"/>
      <sheetData sheetId="7">
        <row r="1">
          <cell r="A1" t="str">
            <v>Алтайский край</v>
          </cell>
          <cell r="B1" t="str">
            <v>RU22</v>
          </cell>
          <cell r="C1" t="str">
            <v>Алтайский край</v>
          </cell>
          <cell r="D1">
            <v>0</v>
          </cell>
          <cell r="E1">
            <v>0</v>
          </cell>
          <cell r="F1">
            <v>3.8</v>
          </cell>
        </row>
        <row r="2">
          <cell r="A2" t="str">
            <v>Амурская область</v>
          </cell>
          <cell r="B2" t="str">
            <v>RU28</v>
          </cell>
          <cell r="C2" t="str">
            <v>Амурская область</v>
          </cell>
          <cell r="D2">
            <v>0</v>
          </cell>
          <cell r="E2">
            <v>0</v>
          </cell>
          <cell r="F2">
            <v>3.8</v>
          </cell>
          <cell r="H2" t="str">
            <v>да</v>
          </cell>
        </row>
        <row r="3">
          <cell r="A3" t="str">
            <v>Архангельская область</v>
          </cell>
          <cell r="B3" t="str">
            <v>RU29</v>
          </cell>
          <cell r="C3" t="str">
            <v>Архангельская область</v>
          </cell>
          <cell r="D3">
            <v>-0.1</v>
          </cell>
          <cell r="E3">
            <v>0</v>
          </cell>
          <cell r="F3">
            <v>3.7</v>
          </cell>
          <cell r="H3" t="str">
            <v>нет</v>
          </cell>
        </row>
        <row r="4">
          <cell r="A4" t="str">
            <v>Астраханская область</v>
          </cell>
          <cell r="B4" t="str">
            <v>RU30</v>
          </cell>
          <cell r="C4" t="str">
            <v>Астраханская область</v>
          </cell>
          <cell r="D4">
            <v>-0.4</v>
          </cell>
          <cell r="E4">
            <v>0</v>
          </cell>
          <cell r="F4">
            <v>3.4</v>
          </cell>
        </row>
        <row r="5">
          <cell r="A5" t="str">
            <v>Белгородская область</v>
          </cell>
          <cell r="B5" t="str">
            <v>RU31</v>
          </cell>
          <cell r="C5" t="str">
            <v>Белгородская область</v>
          </cell>
          <cell r="D5">
            <v>-0.4</v>
          </cell>
          <cell r="E5">
            <v>0</v>
          </cell>
          <cell r="F5">
            <v>4</v>
          </cell>
        </row>
        <row r="6">
          <cell r="A6" t="str">
            <v>Брянская область</v>
          </cell>
          <cell r="B6" t="str">
            <v>RU32</v>
          </cell>
          <cell r="C6" t="str">
            <v>Брянская область</v>
          </cell>
          <cell r="D6">
            <v>-0.4</v>
          </cell>
          <cell r="E6">
            <v>0</v>
          </cell>
          <cell r="F6">
            <v>3.4</v>
          </cell>
        </row>
        <row r="7">
          <cell r="A7" t="str">
            <v>Владимирская область</v>
          </cell>
          <cell r="B7" t="str">
            <v>RU33</v>
          </cell>
          <cell r="C7" t="str">
            <v>Владимирская область</v>
          </cell>
          <cell r="D7">
            <v>-0.4</v>
          </cell>
          <cell r="E7">
            <v>0</v>
          </cell>
          <cell r="F7">
            <v>3.4</v>
          </cell>
        </row>
        <row r="8">
          <cell r="A8" t="str">
            <v>Волгоградская область</v>
          </cell>
          <cell r="B8" t="str">
            <v>RU34</v>
          </cell>
          <cell r="C8" t="str">
            <v>Волгоградская область</v>
          </cell>
          <cell r="D8">
            <v>0</v>
          </cell>
          <cell r="E8">
            <v>0</v>
          </cell>
          <cell r="F8">
            <v>3.8</v>
          </cell>
        </row>
        <row r="9">
          <cell r="A9" t="str">
            <v>Вологодская область</v>
          </cell>
          <cell r="B9" t="str">
            <v>RU35</v>
          </cell>
          <cell r="C9" t="str">
            <v>Вологодская область</v>
          </cell>
          <cell r="D9">
            <v>-0.4</v>
          </cell>
          <cell r="E9">
            <v>0</v>
          </cell>
          <cell r="F9">
            <v>3.4</v>
          </cell>
        </row>
        <row r="10">
          <cell r="A10" t="str">
            <v>Воронежская область</v>
          </cell>
          <cell r="B10" t="str">
            <v>RU36</v>
          </cell>
          <cell r="C10" t="str">
            <v>Воронежская область</v>
          </cell>
          <cell r="D10">
            <v>-0.4</v>
          </cell>
          <cell r="E10">
            <v>0</v>
          </cell>
          <cell r="F10">
            <v>4</v>
          </cell>
        </row>
        <row r="11">
          <cell r="A11" t="str">
            <v>г. Москва</v>
          </cell>
          <cell r="B11" t="str">
            <v>RU77</v>
          </cell>
          <cell r="C11" t="str">
            <v>Москва</v>
          </cell>
          <cell r="D11">
            <v>2.4</v>
          </cell>
          <cell r="E11">
            <v>0</v>
          </cell>
          <cell r="F11">
            <v>4.5999999999999996</v>
          </cell>
        </row>
        <row r="12">
          <cell r="A12" t="str">
            <v>г. Байконур</v>
          </cell>
          <cell r="B12" t="str">
            <v>RU00</v>
          </cell>
          <cell r="E12">
            <v>0</v>
          </cell>
          <cell r="F12">
            <v>4</v>
          </cell>
        </row>
        <row r="13">
          <cell r="A13" t="str">
            <v>г. Санкт-Петербург</v>
          </cell>
          <cell r="B13" t="str">
            <v>RU78</v>
          </cell>
          <cell r="C13" t="str">
            <v>Cанкт-Петербург</v>
          </cell>
          <cell r="D13">
            <v>2.1</v>
          </cell>
          <cell r="E13">
            <v>0</v>
          </cell>
          <cell r="F13">
            <v>3.5</v>
          </cell>
        </row>
        <row r="14">
          <cell r="A14" t="str">
            <v>г. Севастополь</v>
          </cell>
          <cell r="B14" t="str">
            <v>RU92</v>
          </cell>
          <cell r="C14" t="str">
            <v>Севастополь</v>
          </cell>
          <cell r="E14">
            <v>0</v>
          </cell>
          <cell r="F14">
            <v>6.2</v>
          </cell>
        </row>
        <row r="15">
          <cell r="A15" t="str">
            <v>Еврейская автономная область</v>
          </cell>
          <cell r="B15" t="str">
            <v>RU79</v>
          </cell>
          <cell r="C15" t="str">
            <v>Еврейская автономная область</v>
          </cell>
          <cell r="D15">
            <v>0.3</v>
          </cell>
          <cell r="E15">
            <v>0</v>
          </cell>
          <cell r="F15">
            <v>4.0999999999999996</v>
          </cell>
        </row>
        <row r="16">
          <cell r="A16" t="str">
            <v>Забайкальский край</v>
          </cell>
          <cell r="B16" t="str">
            <v>RU75</v>
          </cell>
          <cell r="C16" t="str">
            <v>Забайкальский край</v>
          </cell>
          <cell r="D16">
            <v>0.8</v>
          </cell>
          <cell r="E16">
            <v>0</v>
          </cell>
          <cell r="F16">
            <v>4.5999999999999996</v>
          </cell>
        </row>
        <row r="17">
          <cell r="A17" t="str">
            <v>Ивановская область</v>
          </cell>
          <cell r="B17" t="str">
            <v>RU37</v>
          </cell>
          <cell r="C17" t="str">
            <v>Ивановская область</v>
          </cell>
          <cell r="D17">
            <v>-0.4</v>
          </cell>
          <cell r="E17">
            <v>0</v>
          </cell>
          <cell r="F17">
            <v>3.4</v>
          </cell>
        </row>
        <row r="18">
          <cell r="A18" t="str">
            <v>Иркутская область</v>
          </cell>
          <cell r="B18" t="str">
            <v>RU38</v>
          </cell>
          <cell r="C18" t="str">
            <v>Иркутская область</v>
          </cell>
          <cell r="D18">
            <v>0.5</v>
          </cell>
          <cell r="E18">
            <v>0</v>
          </cell>
          <cell r="F18">
            <v>3.7</v>
          </cell>
        </row>
        <row r="19">
          <cell r="A19" t="str">
            <v>Кабардино-Балкарская республика</v>
          </cell>
          <cell r="B19" t="str">
            <v>RU07</v>
          </cell>
          <cell r="C19" t="str">
            <v>Республика Кабардино-Балкария</v>
          </cell>
          <cell r="D19">
            <v>1.6</v>
          </cell>
          <cell r="E19">
            <v>0</v>
          </cell>
          <cell r="F19">
            <v>5.4</v>
          </cell>
        </row>
        <row r="20">
          <cell r="A20" t="str">
            <v>Калининградская область</v>
          </cell>
          <cell r="B20" t="str">
            <v>RU39</v>
          </cell>
          <cell r="C20" t="str">
            <v>Калининградская область</v>
          </cell>
          <cell r="D20">
            <v>-0.4</v>
          </cell>
          <cell r="E20">
            <v>0</v>
          </cell>
          <cell r="F20">
            <v>3.4</v>
          </cell>
        </row>
        <row r="21">
          <cell r="A21" t="str">
            <v>Калужская область</v>
          </cell>
          <cell r="B21" t="str">
            <v>RU40</v>
          </cell>
          <cell r="C21" t="str">
            <v>Калужская область</v>
          </cell>
          <cell r="D21">
            <v>-0.4</v>
          </cell>
          <cell r="E21">
            <v>0</v>
          </cell>
          <cell r="F21">
            <v>3.4</v>
          </cell>
        </row>
        <row r="22">
          <cell r="A22" t="str">
            <v>Камчатский край</v>
          </cell>
          <cell r="B22" t="str">
            <v>RU41</v>
          </cell>
          <cell r="C22" t="str">
            <v>Камчатский край</v>
          </cell>
          <cell r="D22">
            <v>0</v>
          </cell>
          <cell r="E22">
            <v>0</v>
          </cell>
          <cell r="F22">
            <v>3.7</v>
          </cell>
        </row>
        <row r="23">
          <cell r="A23" t="str">
            <v>Карачаево-Черкесская республика</v>
          </cell>
          <cell r="B23" t="str">
            <v>RU09</v>
          </cell>
          <cell r="C23" t="str">
            <v>Республика Карачаево-Черкессия</v>
          </cell>
          <cell r="D23">
            <v>0.9</v>
          </cell>
          <cell r="E23">
            <v>0</v>
          </cell>
          <cell r="F23">
            <v>4.7</v>
          </cell>
        </row>
        <row r="24">
          <cell r="A24" t="str">
            <v>Кемеровская область</v>
          </cell>
          <cell r="B24" t="str">
            <v>RU42</v>
          </cell>
          <cell r="C24" t="str">
            <v>Кемеровская область</v>
          </cell>
          <cell r="D24">
            <v>0.6</v>
          </cell>
          <cell r="E24">
            <v>0</v>
          </cell>
          <cell r="F24">
            <v>4.4000000000000004</v>
          </cell>
        </row>
        <row r="25">
          <cell r="A25" t="str">
            <v>Кировская область</v>
          </cell>
          <cell r="B25" t="str">
            <v>RU43</v>
          </cell>
          <cell r="C25" t="str">
            <v>Кировская область</v>
          </cell>
          <cell r="D25">
            <v>0.4</v>
          </cell>
          <cell r="E25">
            <v>0</v>
          </cell>
          <cell r="F25">
            <v>4.2</v>
          </cell>
        </row>
        <row r="26">
          <cell r="A26" t="str">
            <v>Костромская область</v>
          </cell>
          <cell r="B26" t="str">
            <v>RU44</v>
          </cell>
          <cell r="C26" t="str">
            <v>Костромская область</v>
          </cell>
          <cell r="D26">
            <v>-0.4</v>
          </cell>
          <cell r="E26">
            <v>0</v>
          </cell>
          <cell r="F26">
            <v>3.4</v>
          </cell>
        </row>
        <row r="27">
          <cell r="A27" t="str">
            <v>Краснодарский край</v>
          </cell>
          <cell r="B27" t="str">
            <v>RU23</v>
          </cell>
          <cell r="C27" t="str">
            <v>Краснодарский край</v>
          </cell>
          <cell r="D27">
            <v>0.2</v>
          </cell>
          <cell r="E27">
            <v>0</v>
          </cell>
          <cell r="F27">
            <v>4</v>
          </cell>
        </row>
        <row r="28">
          <cell r="A28" t="str">
            <v>Красноярский край</v>
          </cell>
          <cell r="B28" t="str">
            <v>RU24</v>
          </cell>
          <cell r="C28" t="str">
            <v>Красноярский край</v>
          </cell>
          <cell r="D28">
            <v>0.3</v>
          </cell>
          <cell r="E28">
            <v>0</v>
          </cell>
          <cell r="F28">
            <v>4.5999999999999996</v>
          </cell>
        </row>
        <row r="29">
          <cell r="A29" t="str">
            <v>Курганская область</v>
          </cell>
          <cell r="B29" t="str">
            <v>RU45</v>
          </cell>
          <cell r="C29" t="str">
            <v>Курганская область</v>
          </cell>
          <cell r="D29">
            <v>-0.4</v>
          </cell>
          <cell r="E29">
            <v>0</v>
          </cell>
          <cell r="F29">
            <v>3.4</v>
          </cell>
        </row>
        <row r="30">
          <cell r="A30" t="str">
            <v>Курская область</v>
          </cell>
          <cell r="B30" t="str">
            <v>RU46</v>
          </cell>
          <cell r="C30" t="str">
            <v>Курская область</v>
          </cell>
          <cell r="D30">
            <v>-0.4</v>
          </cell>
          <cell r="E30">
            <v>0</v>
          </cell>
          <cell r="F30">
            <v>4</v>
          </cell>
        </row>
        <row r="31">
          <cell r="A31" t="str">
            <v>Ленинградская область</v>
          </cell>
          <cell r="B31" t="str">
            <v>RU47</v>
          </cell>
          <cell r="C31" t="str">
            <v>Ленинградская область</v>
          </cell>
          <cell r="D31">
            <v>-0.4</v>
          </cell>
          <cell r="E31">
            <v>0</v>
          </cell>
          <cell r="F31">
            <v>3.4</v>
          </cell>
        </row>
        <row r="32">
          <cell r="A32" t="str">
            <v>Липецкая область</v>
          </cell>
          <cell r="B32" t="str">
            <v>RU48</v>
          </cell>
          <cell r="C32" t="str">
            <v>Липецкая область</v>
          </cell>
          <cell r="D32">
            <v>-0.4</v>
          </cell>
          <cell r="E32">
            <v>0</v>
          </cell>
          <cell r="F32">
            <v>4</v>
          </cell>
        </row>
        <row r="33">
          <cell r="A33" t="str">
            <v>Магаданская область</v>
          </cell>
          <cell r="B33" t="str">
            <v>RU49</v>
          </cell>
          <cell r="C33" t="str">
            <v>Магаданская область</v>
          </cell>
          <cell r="D33">
            <v>0</v>
          </cell>
          <cell r="E33">
            <v>0</v>
          </cell>
          <cell r="F33">
            <v>3.8</v>
          </cell>
        </row>
        <row r="34">
          <cell r="A34" t="str">
            <v>Московская область</v>
          </cell>
          <cell r="B34" t="str">
            <v>RU50</v>
          </cell>
          <cell r="C34" t="str">
            <v>Московская область</v>
          </cell>
          <cell r="D34">
            <v>1.2</v>
          </cell>
          <cell r="E34">
            <v>0</v>
          </cell>
          <cell r="F34">
            <v>3.6</v>
          </cell>
        </row>
        <row r="35">
          <cell r="A35" t="str">
            <v>Мурманская область</v>
          </cell>
          <cell r="B35" t="str">
            <v>RU51</v>
          </cell>
          <cell r="C35" t="str">
            <v>Мурманская область</v>
          </cell>
          <cell r="D35">
            <v>0</v>
          </cell>
          <cell r="E35">
            <v>0</v>
          </cell>
          <cell r="F35">
            <v>3.2</v>
          </cell>
        </row>
        <row r="36">
          <cell r="A36" t="str">
            <v>Ненецкий автономный округ</v>
          </cell>
          <cell r="B36" t="str">
            <v>RU83</v>
          </cell>
          <cell r="C36" t="str">
            <v>Ненецкий автономный округ</v>
          </cell>
          <cell r="D36">
            <v>0</v>
          </cell>
          <cell r="E36">
            <v>0</v>
          </cell>
          <cell r="F36">
            <v>3.8</v>
          </cell>
        </row>
        <row r="37">
          <cell r="A37" t="str">
            <v>Нижегородская область</v>
          </cell>
          <cell r="B37" t="str">
            <v>RU52</v>
          </cell>
          <cell r="C37" t="str">
            <v>Нижегородская область</v>
          </cell>
          <cell r="D37">
            <v>-0.4</v>
          </cell>
          <cell r="E37">
            <v>0</v>
          </cell>
          <cell r="F37">
            <v>4</v>
          </cell>
        </row>
        <row r="38">
          <cell r="A38" t="str">
            <v>Новгородская область</v>
          </cell>
          <cell r="B38" t="str">
            <v>RU53</v>
          </cell>
          <cell r="C38" t="str">
            <v>Новгородская область</v>
          </cell>
          <cell r="D38">
            <v>0.3</v>
          </cell>
          <cell r="E38">
            <v>0</v>
          </cell>
          <cell r="F38">
            <v>6.4</v>
          </cell>
        </row>
        <row r="39">
          <cell r="A39" t="str">
            <v>Новосибирская область</v>
          </cell>
          <cell r="B39" t="str">
            <v>RU54</v>
          </cell>
          <cell r="C39" t="str">
            <v>Новосибирская область</v>
          </cell>
          <cell r="D39">
            <v>0.8</v>
          </cell>
          <cell r="E39">
            <v>0</v>
          </cell>
          <cell r="F39">
            <v>4.5999999999999996</v>
          </cell>
        </row>
        <row r="40">
          <cell r="A40" t="str">
            <v>Омская область</v>
          </cell>
          <cell r="B40" t="str">
            <v>RU55</v>
          </cell>
          <cell r="C40" t="str">
            <v>Омская область</v>
          </cell>
          <cell r="D40">
            <v>-0.1</v>
          </cell>
          <cell r="E40">
            <v>0</v>
          </cell>
          <cell r="F40">
            <v>5.3</v>
          </cell>
        </row>
        <row r="41">
          <cell r="A41" t="str">
            <v>Оренбургская область</v>
          </cell>
          <cell r="B41" t="str">
            <v>RU56</v>
          </cell>
          <cell r="C41" t="str">
            <v>Оренбургская область</v>
          </cell>
          <cell r="D41">
            <v>-0.4</v>
          </cell>
          <cell r="E41">
            <v>0</v>
          </cell>
          <cell r="F41">
            <v>3.4</v>
          </cell>
        </row>
        <row r="42">
          <cell r="A42" t="str">
            <v>Орловская область</v>
          </cell>
          <cell r="B42" t="str">
            <v>RU57</v>
          </cell>
          <cell r="C42" t="str">
            <v>Орловская область</v>
          </cell>
          <cell r="D42">
            <v>-0.2</v>
          </cell>
          <cell r="E42">
            <v>0</v>
          </cell>
          <cell r="F42">
            <v>3.6</v>
          </cell>
        </row>
        <row r="43">
          <cell r="A43" t="str">
            <v>Пензенская область</v>
          </cell>
          <cell r="B43" t="str">
            <v>RU58</v>
          </cell>
          <cell r="C43" t="str">
            <v>Пензенская область</v>
          </cell>
          <cell r="D43">
            <v>-0.4</v>
          </cell>
          <cell r="E43">
            <v>0</v>
          </cell>
          <cell r="F43">
            <v>3.4</v>
          </cell>
        </row>
        <row r="44">
          <cell r="A44" t="str">
            <v>Пермский край</v>
          </cell>
          <cell r="B44" t="str">
            <v>RU59</v>
          </cell>
          <cell r="C44" t="str">
            <v>Пермский край</v>
          </cell>
          <cell r="D44">
            <v>-0.4</v>
          </cell>
          <cell r="E44">
            <v>0</v>
          </cell>
          <cell r="F44">
            <v>4</v>
          </cell>
        </row>
        <row r="45">
          <cell r="A45" t="str">
            <v>Приморский край</v>
          </cell>
          <cell r="B45" t="str">
            <v>RU25</v>
          </cell>
          <cell r="C45" t="str">
            <v>Приморский край</v>
          </cell>
          <cell r="D45">
            <v>0.2</v>
          </cell>
          <cell r="E45">
            <v>0</v>
          </cell>
          <cell r="F45">
            <v>4</v>
          </cell>
        </row>
        <row r="46">
          <cell r="A46" t="str">
            <v>Псковская область</v>
          </cell>
          <cell r="B46" t="str">
            <v>RU60</v>
          </cell>
          <cell r="C46" t="str">
            <v>Псковская область</v>
          </cell>
          <cell r="D46">
            <v>-0.4</v>
          </cell>
          <cell r="E46">
            <v>0</v>
          </cell>
          <cell r="F46">
            <v>3.4</v>
          </cell>
        </row>
        <row r="47">
          <cell r="A47" t="str">
            <v>Республика Адыгея</v>
          </cell>
          <cell r="B47" t="str">
            <v>RU01</v>
          </cell>
          <cell r="C47" t="str">
            <v>Республика Адыгея</v>
          </cell>
          <cell r="D47">
            <v>-0.4</v>
          </cell>
          <cell r="E47">
            <v>0</v>
          </cell>
          <cell r="F47">
            <v>3.5</v>
          </cell>
        </row>
        <row r="48">
          <cell r="A48" t="str">
            <v>Республика Алтай</v>
          </cell>
          <cell r="B48" t="str">
            <v>RU04</v>
          </cell>
          <cell r="C48" t="str">
            <v>Республика Алтай</v>
          </cell>
          <cell r="D48">
            <v>0.1</v>
          </cell>
          <cell r="E48">
            <v>0</v>
          </cell>
          <cell r="F48">
            <v>3.9</v>
          </cell>
        </row>
        <row r="49">
          <cell r="A49" t="str">
            <v>Республика Башкортостан</v>
          </cell>
          <cell r="B49" t="str">
            <v>RU02</v>
          </cell>
          <cell r="C49" t="str">
            <v>Республика Башкортостан</v>
          </cell>
          <cell r="D49">
            <v>-0.4</v>
          </cell>
          <cell r="E49">
            <v>0</v>
          </cell>
          <cell r="F49">
            <v>3.8</v>
          </cell>
        </row>
        <row r="50">
          <cell r="A50" t="str">
            <v>Республика Бурятия</v>
          </cell>
          <cell r="B50" t="str">
            <v>RU03</v>
          </cell>
          <cell r="C50" t="str">
            <v>Республика Бурятия</v>
          </cell>
          <cell r="D50">
            <v>0.4</v>
          </cell>
          <cell r="E50">
            <v>0</v>
          </cell>
          <cell r="F50">
            <v>4</v>
          </cell>
        </row>
        <row r="51">
          <cell r="A51" t="str">
            <v>Республика Дагестан</v>
          </cell>
          <cell r="B51" t="str">
            <v>RU05</v>
          </cell>
          <cell r="C51" t="str">
            <v>Республика Дагестан</v>
          </cell>
          <cell r="D51">
            <v>1.4</v>
          </cell>
          <cell r="E51">
            <v>0</v>
          </cell>
          <cell r="F51">
            <v>5.2</v>
          </cell>
        </row>
        <row r="52">
          <cell r="A52" t="str">
            <v>Республика Ингушетия</v>
          </cell>
          <cell r="B52" t="str">
            <v>RU06</v>
          </cell>
          <cell r="C52" t="str">
            <v>Республика Ингушетия</v>
          </cell>
          <cell r="D52">
            <v>0.9</v>
          </cell>
          <cell r="E52">
            <v>0</v>
          </cell>
          <cell r="F52">
            <v>4.5999999999999996</v>
          </cell>
        </row>
        <row r="53">
          <cell r="A53" t="str">
            <v>Республика Калмыкия</v>
          </cell>
          <cell r="B53" t="str">
            <v>RU08</v>
          </cell>
          <cell r="C53" t="str">
            <v>Республика Калмыкия</v>
          </cell>
          <cell r="D53">
            <v>-0.4</v>
          </cell>
          <cell r="E53">
            <v>0</v>
          </cell>
          <cell r="F53">
            <v>3.4</v>
          </cell>
        </row>
        <row r="54">
          <cell r="A54" t="str">
            <v>Республика Карелия</v>
          </cell>
          <cell r="B54" t="str">
            <v>RU10</v>
          </cell>
          <cell r="C54" t="str">
            <v>Республика Карелия</v>
          </cell>
          <cell r="D54">
            <v>0</v>
          </cell>
          <cell r="E54">
            <v>0</v>
          </cell>
          <cell r="F54">
            <v>3.8</v>
          </cell>
        </row>
        <row r="55">
          <cell r="A55" t="str">
            <v>Республика Коми</v>
          </cell>
          <cell r="B55" t="str">
            <v>RU11</v>
          </cell>
          <cell r="C55" t="str">
            <v>Республика Коми</v>
          </cell>
          <cell r="D55">
            <v>0</v>
          </cell>
          <cell r="E55">
            <v>0</v>
          </cell>
          <cell r="F55">
            <v>3.8</v>
          </cell>
        </row>
        <row r="56">
          <cell r="A56" t="str">
            <v>Республика Крым</v>
          </cell>
          <cell r="B56" t="str">
            <v>RU82</v>
          </cell>
          <cell r="C56" t="str">
            <v>Крым</v>
          </cell>
          <cell r="E56">
            <v>0</v>
          </cell>
          <cell r="F56">
            <v>6.2</v>
          </cell>
        </row>
        <row r="57">
          <cell r="A57" t="str">
            <v>Республика Марий Эл</v>
          </cell>
          <cell r="B57" t="str">
            <v>RU12</v>
          </cell>
          <cell r="C57" t="str">
            <v>Республика Марий Эл</v>
          </cell>
          <cell r="D57">
            <v>-0.4</v>
          </cell>
          <cell r="E57">
            <v>0</v>
          </cell>
          <cell r="F57">
            <v>3.4</v>
          </cell>
        </row>
        <row r="58">
          <cell r="A58" t="str">
            <v>Республика Мордовия</v>
          </cell>
          <cell r="B58" t="str">
            <v>RU13</v>
          </cell>
          <cell r="C58" t="str">
            <v>Республика Мордовия</v>
          </cell>
          <cell r="D58">
            <v>-0.4</v>
          </cell>
          <cell r="E58">
            <v>0</v>
          </cell>
          <cell r="F58">
            <v>3.4</v>
          </cell>
        </row>
        <row r="59">
          <cell r="A59" t="str">
            <v>Республика Саха (Якутия)</v>
          </cell>
          <cell r="B59" t="str">
            <v>RU14</v>
          </cell>
          <cell r="C59" t="str">
            <v>Республика Саха (Якутия)</v>
          </cell>
          <cell r="D59">
            <v>0</v>
          </cell>
          <cell r="E59">
            <v>0</v>
          </cell>
          <cell r="F59">
            <v>6</v>
          </cell>
        </row>
        <row r="60">
          <cell r="A60" t="str">
            <v>Республика Северная Осетия-Алания</v>
          </cell>
          <cell r="B60" t="str">
            <v>RU15</v>
          </cell>
          <cell r="C60" t="str">
            <v>Республика Северная Осетия (Алания)</v>
          </cell>
          <cell r="D60">
            <v>0.9</v>
          </cell>
          <cell r="E60">
            <v>0</v>
          </cell>
          <cell r="F60">
            <v>4.7</v>
          </cell>
        </row>
        <row r="61">
          <cell r="A61" t="str">
            <v>Республика Татарстан</v>
          </cell>
          <cell r="B61" t="str">
            <v>RU16</v>
          </cell>
          <cell r="C61" t="str">
            <v>Республика Татарстан</v>
          </cell>
          <cell r="D61">
            <v>0.6</v>
          </cell>
          <cell r="E61">
            <v>0</v>
          </cell>
          <cell r="F61">
            <v>4.4000000000000004</v>
          </cell>
        </row>
        <row r="62">
          <cell r="A62" t="str">
            <v>Республика Тыва</v>
          </cell>
          <cell r="B62" t="str">
            <v>RU17</v>
          </cell>
          <cell r="C62" t="str">
            <v>Республика Тыва (Тува)</v>
          </cell>
          <cell r="D62">
            <v>0.4</v>
          </cell>
          <cell r="E62">
            <v>0</v>
          </cell>
          <cell r="F62">
            <v>4.2</v>
          </cell>
        </row>
        <row r="63">
          <cell r="A63" t="str">
            <v>Республика Хакасия</v>
          </cell>
          <cell r="B63" t="str">
            <v>RU19</v>
          </cell>
          <cell r="C63" t="str">
            <v>Республика Хакасия</v>
          </cell>
          <cell r="D63">
            <v>0.4</v>
          </cell>
          <cell r="E63">
            <v>0</v>
          </cell>
          <cell r="F63">
            <v>4.2</v>
          </cell>
        </row>
        <row r="64">
          <cell r="A64" t="str">
            <v>Ростовская область</v>
          </cell>
          <cell r="B64" t="str">
            <v>RU61</v>
          </cell>
          <cell r="C64" t="str">
            <v>Ростовская область</v>
          </cell>
          <cell r="D64">
            <v>-0.4</v>
          </cell>
          <cell r="E64">
            <v>0</v>
          </cell>
          <cell r="F64">
            <v>3.4</v>
          </cell>
        </row>
        <row r="65">
          <cell r="A65" t="str">
            <v>Рязанская область</v>
          </cell>
          <cell r="B65" t="str">
            <v>RU62</v>
          </cell>
          <cell r="C65" t="str">
            <v>Рязанская область</v>
          </cell>
          <cell r="D65">
            <v>-0.4</v>
          </cell>
          <cell r="E65">
            <v>0</v>
          </cell>
          <cell r="F65">
            <v>3.4</v>
          </cell>
        </row>
        <row r="66">
          <cell r="A66" t="str">
            <v>Самарская область</v>
          </cell>
          <cell r="B66" t="str">
            <v>RU63</v>
          </cell>
          <cell r="C66" t="str">
            <v>Самарская область</v>
          </cell>
          <cell r="D66">
            <v>-0.4</v>
          </cell>
          <cell r="E66">
            <v>0</v>
          </cell>
          <cell r="F66">
            <v>3.6</v>
          </cell>
        </row>
        <row r="67">
          <cell r="A67" t="str">
            <v>Саратовская область</v>
          </cell>
          <cell r="B67" t="str">
            <v>RU64</v>
          </cell>
          <cell r="C67" t="str">
            <v>Саратовская область</v>
          </cell>
          <cell r="D67">
            <v>-0.4</v>
          </cell>
          <cell r="E67">
            <v>0</v>
          </cell>
          <cell r="F67">
            <v>4</v>
          </cell>
        </row>
        <row r="68">
          <cell r="A68" t="str">
            <v>Сахалинская область</v>
          </cell>
          <cell r="B68" t="str">
            <v>RU65</v>
          </cell>
          <cell r="C68" t="str">
            <v>Сахалинская область</v>
          </cell>
          <cell r="D68">
            <v>0</v>
          </cell>
          <cell r="E68">
            <v>0</v>
          </cell>
          <cell r="F68">
            <v>3.8</v>
          </cell>
        </row>
        <row r="69">
          <cell r="A69" t="str">
            <v>Свердловская область</v>
          </cell>
          <cell r="B69" t="str">
            <v>RU66</v>
          </cell>
          <cell r="C69" t="str">
            <v>Свердловская область</v>
          </cell>
          <cell r="D69">
            <v>-0.4</v>
          </cell>
          <cell r="E69">
            <v>0</v>
          </cell>
          <cell r="F69">
            <v>3.4</v>
          </cell>
        </row>
        <row r="70">
          <cell r="A70" t="str">
            <v>Смоленская область</v>
          </cell>
          <cell r="B70" t="str">
            <v>RU67</v>
          </cell>
          <cell r="C70" t="str">
            <v>Смоленская область</v>
          </cell>
          <cell r="D70">
            <v>-0.4</v>
          </cell>
          <cell r="E70">
            <v>0</v>
          </cell>
          <cell r="F70">
            <v>4</v>
          </cell>
        </row>
        <row r="71">
          <cell r="A71" t="str">
            <v>Ставропольский край</v>
          </cell>
          <cell r="B71" t="str">
            <v>RU26</v>
          </cell>
          <cell r="C71" t="str">
            <v>Ставропольский край</v>
          </cell>
          <cell r="D71">
            <v>-0.4</v>
          </cell>
          <cell r="E71">
            <v>0</v>
          </cell>
          <cell r="F71">
            <v>3.4</v>
          </cell>
        </row>
        <row r="72">
          <cell r="A72" t="str">
            <v>Тамбовская область</v>
          </cell>
          <cell r="B72" t="str">
            <v>RU68</v>
          </cell>
          <cell r="C72" t="str">
            <v>Тамбовская область</v>
          </cell>
          <cell r="D72">
            <v>-0.4</v>
          </cell>
          <cell r="E72">
            <v>0</v>
          </cell>
          <cell r="F72">
            <v>4</v>
          </cell>
        </row>
        <row r="73">
          <cell r="A73" t="str">
            <v>Тверская область</v>
          </cell>
          <cell r="B73" t="str">
            <v>RU69</v>
          </cell>
          <cell r="C73" t="str">
            <v>Тверская область</v>
          </cell>
          <cell r="D73">
            <v>-0.4</v>
          </cell>
          <cell r="E73">
            <v>0</v>
          </cell>
          <cell r="F73">
            <v>3.4</v>
          </cell>
        </row>
        <row r="74">
          <cell r="A74" t="str">
            <v>Томская область</v>
          </cell>
          <cell r="B74" t="str">
            <v>RU70</v>
          </cell>
          <cell r="C74" t="str">
            <v>Томская область</v>
          </cell>
          <cell r="D74">
            <v>0.1</v>
          </cell>
          <cell r="E74">
            <v>0</v>
          </cell>
          <cell r="F74">
            <v>5.3</v>
          </cell>
        </row>
        <row r="75">
          <cell r="A75" t="str">
            <v>Тульская область</v>
          </cell>
          <cell r="B75" t="str">
            <v>RU71</v>
          </cell>
          <cell r="C75" t="str">
            <v>Тульская область</v>
          </cell>
          <cell r="D75">
            <v>1.1000000000000001</v>
          </cell>
          <cell r="E75">
            <v>0</v>
          </cell>
          <cell r="F75">
            <v>4.0999999999999996</v>
          </cell>
        </row>
        <row r="76">
          <cell r="A76" t="str">
            <v>Тюменская область</v>
          </cell>
          <cell r="B76" t="str">
            <v>RU72</v>
          </cell>
          <cell r="C76" t="str">
            <v>Тюменская область</v>
          </cell>
          <cell r="D76">
            <v>-0.4</v>
          </cell>
          <cell r="E76">
            <v>0</v>
          </cell>
          <cell r="F76">
            <v>3.4</v>
          </cell>
        </row>
        <row r="77">
          <cell r="A77" t="str">
            <v>Удмуртская республика</v>
          </cell>
          <cell r="B77" t="str">
            <v>RU18</v>
          </cell>
          <cell r="C77" t="str">
            <v>Республика Удмуртия</v>
          </cell>
          <cell r="D77">
            <v>-0.4</v>
          </cell>
          <cell r="E77">
            <v>0</v>
          </cell>
          <cell r="F77">
            <v>3.4</v>
          </cell>
        </row>
        <row r="78">
          <cell r="A78" t="str">
            <v>Ульяновская область</v>
          </cell>
          <cell r="B78" t="str">
            <v>RU73</v>
          </cell>
          <cell r="C78" t="str">
            <v>Ульяновская область</v>
          </cell>
          <cell r="D78">
            <v>-0.4</v>
          </cell>
          <cell r="E78">
            <v>0</v>
          </cell>
          <cell r="F78">
            <v>3.4</v>
          </cell>
        </row>
        <row r="79">
          <cell r="A79" t="str">
            <v>Хабаровский край</v>
          </cell>
          <cell r="B79" t="str">
            <v>RU27</v>
          </cell>
          <cell r="C79" t="str">
            <v>Хабаровский край</v>
          </cell>
          <cell r="D79">
            <v>0</v>
          </cell>
          <cell r="E79">
            <v>0</v>
          </cell>
          <cell r="F79">
            <v>3.8</v>
          </cell>
        </row>
        <row r="80">
          <cell r="A80" t="str">
            <v>Ханты-Мансийский автономный округ</v>
          </cell>
          <cell r="B80" t="str">
            <v>RU86</v>
          </cell>
          <cell r="C80" t="str">
            <v>Ханты-Мансийский автономный округ</v>
          </cell>
          <cell r="D80">
            <v>-0.4</v>
          </cell>
          <cell r="E80">
            <v>0</v>
          </cell>
          <cell r="F80">
            <v>3.4</v>
          </cell>
        </row>
        <row r="81">
          <cell r="A81" t="str">
            <v>Челябинская область</v>
          </cell>
          <cell r="B81" t="str">
            <v>RU74</v>
          </cell>
          <cell r="C81" t="str">
            <v>Челябинская область</v>
          </cell>
          <cell r="D81">
            <v>-0.4</v>
          </cell>
          <cell r="E81">
            <v>0</v>
          </cell>
          <cell r="F81">
            <v>3.4</v>
          </cell>
        </row>
        <row r="82">
          <cell r="A82" t="str">
            <v>Чеченская республика</v>
          </cell>
          <cell r="B82" t="str">
            <v>RU20</v>
          </cell>
          <cell r="C82" t="str">
            <v>Республика Чечня</v>
          </cell>
          <cell r="D82">
            <v>1.6</v>
          </cell>
          <cell r="E82">
            <v>0</v>
          </cell>
          <cell r="F82">
            <v>6.5</v>
          </cell>
        </row>
        <row r="83">
          <cell r="A83" t="str">
            <v>Чувашская республика</v>
          </cell>
          <cell r="B83" t="str">
            <v>RU21</v>
          </cell>
          <cell r="C83" t="str">
            <v>Республика Чувашия</v>
          </cell>
          <cell r="D83">
            <v>-0.4</v>
          </cell>
          <cell r="E83">
            <v>0</v>
          </cell>
          <cell r="F83">
            <v>3.4</v>
          </cell>
        </row>
        <row r="84">
          <cell r="A84" t="str">
            <v>Чукотский автономный округ</v>
          </cell>
          <cell r="B84" t="str">
            <v>RU87</v>
          </cell>
          <cell r="C84" t="str">
            <v>Чукотский автономный округ</v>
          </cell>
          <cell r="D84">
            <v>0</v>
          </cell>
          <cell r="E84">
            <v>0</v>
          </cell>
          <cell r="F84">
            <v>3.8</v>
          </cell>
        </row>
        <row r="85">
          <cell r="A85" t="str">
            <v>Ямало-Ненецкий автономный округ</v>
          </cell>
          <cell r="B85" t="str">
            <v>RU89</v>
          </cell>
          <cell r="C85" t="str">
            <v>Ямало-Ненецкий автономный округ</v>
          </cell>
          <cell r="D85">
            <v>-0.4</v>
          </cell>
          <cell r="E85">
            <v>0</v>
          </cell>
          <cell r="F85">
            <v>3.4</v>
          </cell>
        </row>
        <row r="86">
          <cell r="A86" t="str">
            <v>Ярославская область</v>
          </cell>
          <cell r="B86" t="str">
            <v>RU76</v>
          </cell>
          <cell r="C86" t="str">
            <v>Ярославская область</v>
          </cell>
          <cell r="D86">
            <v>-0.4</v>
          </cell>
          <cell r="E86">
            <v>0</v>
          </cell>
          <cell r="F86">
            <v>3.4</v>
          </cell>
        </row>
      </sheetData>
      <sheetData sheetId="8">
        <row r="1">
          <cell r="C1" t="str">
            <v>HEAT_L_RP_TFN</v>
          </cell>
          <cell r="D1" t="str">
            <v>HVS_L_RP_TFN</v>
          </cell>
          <cell r="E1" t="str">
            <v>CVS_L_RP_TFN</v>
          </cell>
          <cell r="F1" t="str">
            <v>VO_L_RP_TFN</v>
          </cell>
          <cell r="G1" t="str">
            <v>EE_1ST_L_RP_TFN</v>
          </cell>
          <cell r="H1" t="str">
            <v>EE_ZONE_L_RP_TFN</v>
          </cell>
          <cell r="I1" t="str">
            <v>GAS_NET_L_RP_TFN</v>
          </cell>
          <cell r="J1" t="str">
            <v>GAS_LIQ_L_RP_TFN</v>
          </cell>
          <cell r="K1" t="str">
            <v>SF_L_RP_TFN</v>
          </cell>
          <cell r="L1" t="str">
            <v>HSMW_L_RP_TFN</v>
          </cell>
          <cell r="M1" t="str">
            <v>HEAT_L_RP_COSTR</v>
          </cell>
          <cell r="N1" t="str">
            <v>HVS_L_RP_COSTR</v>
          </cell>
          <cell r="O1" t="str">
            <v>CVS_L_RP_COSTR</v>
          </cell>
          <cell r="P1" t="str">
            <v>VO_L_RP_COSTR</v>
          </cell>
          <cell r="Q1" t="str">
            <v>EE_1ST_L_RP_COSTR</v>
          </cell>
          <cell r="R1" t="str">
            <v>EE_ZONE_L_RP_COSTR</v>
          </cell>
          <cell r="S1" t="str">
            <v>GAS_NET_L_RP_COSTR</v>
          </cell>
          <cell r="T1" t="str">
            <v>GAS_LIQ_L_RP_COSTR</v>
          </cell>
          <cell r="U1" t="str">
            <v>SF_L_RP_COSTR</v>
          </cell>
          <cell r="V1" t="str">
            <v>HSMW_L_RP_COSTR</v>
          </cell>
        </row>
        <row r="2">
          <cell r="C2">
            <v>2310.14</v>
          </cell>
          <cell r="D2">
            <v>192.19</v>
          </cell>
          <cell r="E2">
            <v>31.31</v>
          </cell>
          <cell r="F2">
            <v>33.28</v>
          </cell>
          <cell r="G2">
            <v>4.22</v>
          </cell>
          <cell r="H2">
            <v>4.55</v>
          </cell>
          <cell r="I2">
            <v>6.2</v>
          </cell>
          <cell r="J2">
            <v>49.2</v>
          </cell>
          <cell r="L2">
            <v>490.14</v>
          </cell>
          <cell r="M2">
            <v>6003115.8119999999</v>
          </cell>
          <cell r="N2">
            <v>1253947.0120000001</v>
          </cell>
          <cell r="O2">
            <v>1350980.581</v>
          </cell>
          <cell r="P2">
            <v>1129721.3829999999</v>
          </cell>
          <cell r="Q2">
            <v>3238236.2289999998</v>
          </cell>
          <cell r="R2">
            <v>56.853000000000002</v>
          </cell>
          <cell r="S2">
            <v>4319932.9119999995</v>
          </cell>
          <cell r="T2">
            <v>54344.75</v>
          </cell>
          <cell r="V2">
            <v>1175020.5190000001</v>
          </cell>
        </row>
        <row r="3">
          <cell r="C3">
            <v>2505.5300000000002</v>
          </cell>
          <cell r="D3">
            <v>209.22</v>
          </cell>
          <cell r="E3">
            <v>32.21</v>
          </cell>
          <cell r="F3">
            <v>33.94</v>
          </cell>
          <cell r="G3">
            <v>4.4400000000000004</v>
          </cell>
          <cell r="H3">
            <v>4.79</v>
          </cell>
          <cell r="I3">
            <v>6.34</v>
          </cell>
          <cell r="J3">
            <v>48.16</v>
          </cell>
          <cell r="L3">
            <v>511.64</v>
          </cell>
          <cell r="M3">
            <v>6503244.7690000003</v>
          </cell>
          <cell r="N3">
            <v>1365018.959</v>
          </cell>
          <cell r="O3">
            <v>1388565.7209999999</v>
          </cell>
          <cell r="P3">
            <v>1152633.199</v>
          </cell>
          <cell r="Q3">
            <v>3439083.2850000001</v>
          </cell>
          <cell r="R3">
            <v>59.808999999999997</v>
          </cell>
          <cell r="S3">
            <v>4477745.5640000002</v>
          </cell>
          <cell r="T3">
            <v>53196.639999999999</v>
          </cell>
          <cell r="V3">
            <v>1226569.453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TF_GROWTH">
    <tabColor indexed="11"/>
    <pageSetUpPr fitToPage="1"/>
  </sheetPr>
  <dimension ref="A1:U107"/>
  <sheetViews>
    <sheetView showGridLines="0" tabSelected="1" topLeftCell="F3" zoomScale="90" zoomScaleNormal="90" workbookViewId="0">
      <pane xSplit="5" ySplit="6" topLeftCell="K9" activePane="bottomRight" state="frozen"/>
      <selection activeCell="F3" sqref="F3"/>
      <selection pane="topRight" activeCell="K3" sqref="K3"/>
      <selection pane="bottomLeft" activeCell="F9" sqref="F9"/>
      <selection pane="bottomRight" activeCell="R3" sqref="R1:U65536"/>
    </sheetView>
  </sheetViews>
  <sheetFormatPr defaultRowHeight="11.25" x14ac:dyDescent="0.15"/>
  <cols>
    <col min="1" max="1" width="2.7109375" style="59" hidden="1" customWidth="1"/>
    <col min="2" max="3" width="2.7109375" style="2" hidden="1" customWidth="1"/>
    <col min="4" max="4" width="2.7109375" style="3" hidden="1" customWidth="1"/>
    <col min="5" max="5" width="2.7109375" style="2" hidden="1" customWidth="1"/>
    <col min="6" max="6" width="2.7109375" style="2" customWidth="1"/>
    <col min="7" max="7" width="25.7109375" style="2" customWidth="1"/>
    <col min="8" max="8" width="15.5703125" style="2" customWidth="1"/>
    <col min="9" max="9" width="8.7109375" style="2" customWidth="1"/>
    <col min="10" max="10" width="13.5703125" style="2" customWidth="1"/>
    <col min="11" max="11" width="17.7109375" style="2" customWidth="1"/>
    <col min="12" max="13" width="17.7109375" style="60" customWidth="1"/>
    <col min="14" max="14" width="17.7109375" style="2" customWidth="1"/>
    <col min="15" max="16" width="17.7109375" style="61" customWidth="1"/>
    <col min="17" max="17" width="1.7109375" style="62" customWidth="1"/>
    <col min="18" max="18" width="35.7109375" style="61" hidden="1" customWidth="1"/>
    <col min="19" max="19" width="1.7109375" style="61" hidden="1" customWidth="1"/>
    <col min="20" max="21" width="20.7109375" style="62" hidden="1" customWidth="1"/>
    <col min="22" max="16384" width="9.140625" style="61"/>
  </cols>
  <sheetData>
    <row r="1" spans="1:21" s="2" customFormat="1" ht="12" hidden="1" customHeight="1" x14ac:dyDescent="0.15">
      <c r="A1" s="1"/>
      <c r="D1" s="3"/>
      <c r="Q1" s="4"/>
      <c r="T1" s="4"/>
      <c r="U1" s="4"/>
    </row>
    <row r="2" spans="1:21" s="2" customFormat="1" ht="12" hidden="1" customHeight="1" x14ac:dyDescent="0.15">
      <c r="A2" s="1"/>
      <c r="D2" s="3"/>
      <c r="E2" s="3"/>
      <c r="F2" s="3"/>
      <c r="G2" s="3"/>
      <c r="H2" s="5"/>
      <c r="I2" s="5"/>
      <c r="J2" s="5"/>
      <c r="K2" s="5"/>
      <c r="L2" s="5"/>
      <c r="M2" s="5"/>
      <c r="N2" s="6"/>
      <c r="Q2" s="4"/>
      <c r="T2" s="4"/>
      <c r="U2" s="4"/>
    </row>
    <row r="3" spans="1:21" s="2" customFormat="1" ht="3.75" customHeight="1" x14ac:dyDescent="0.15">
      <c r="A3" s="1"/>
      <c r="D3" s="3"/>
      <c r="E3" s="6"/>
      <c r="F3" s="6"/>
      <c r="G3" s="6"/>
      <c r="H3" s="6"/>
      <c r="I3" s="6"/>
      <c r="J3" s="6"/>
      <c r="K3" s="6"/>
      <c r="L3" s="6"/>
      <c r="M3" s="6"/>
      <c r="N3" s="6"/>
      <c r="Q3" s="4"/>
      <c r="T3" s="4"/>
      <c r="U3" s="4"/>
    </row>
    <row r="4" spans="1:21" s="2" customFormat="1" ht="21" customHeight="1" x14ac:dyDescent="0.15">
      <c r="A4" s="1"/>
      <c r="C4" s="7"/>
      <c r="D4" s="3"/>
      <c r="E4" s="7"/>
      <c r="F4" s="7"/>
      <c r="G4" s="8" t="str">
        <f>"Прогнозный рост тарифов для населения и совокупной платы граждан за коммунальные услуги на " &amp; god &amp; " год"</f>
        <v>Прогнозный рост тарифов для населения и совокупной платы граждан за коммунальные услуги на 2022 год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" customFormat="1" ht="3.75" customHeight="1" x14ac:dyDescent="0.15">
      <c r="A5" s="1"/>
      <c r="D5" s="3"/>
      <c r="E5" s="6"/>
      <c r="F5" s="6"/>
      <c r="G5" s="6"/>
      <c r="H5" s="6"/>
      <c r="I5" s="6"/>
      <c r="J5" s="6"/>
      <c r="K5" s="6"/>
      <c r="L5" s="9"/>
      <c r="M5" s="9"/>
      <c r="N5" s="6"/>
      <c r="Q5" s="4"/>
      <c r="T5" s="4"/>
      <c r="U5" s="4"/>
    </row>
    <row r="6" spans="1:21" s="2" customFormat="1" ht="6" customHeight="1" x14ac:dyDescent="0.15">
      <c r="A6" s="1"/>
      <c r="D6" s="3"/>
      <c r="E6" s="6"/>
      <c r="F6" s="6"/>
      <c r="G6" s="6"/>
      <c r="H6" s="3"/>
      <c r="I6" s="3"/>
      <c r="J6" s="3"/>
      <c r="K6" s="3"/>
      <c r="L6" s="3"/>
      <c r="M6" s="3"/>
      <c r="N6" s="3"/>
      <c r="Q6" s="4"/>
      <c r="T6" s="4"/>
      <c r="U6" s="4"/>
    </row>
    <row r="7" spans="1:21" s="2" customFormat="1" ht="39.75" customHeight="1" x14ac:dyDescent="0.15">
      <c r="A7" s="1"/>
      <c r="D7" s="3"/>
      <c r="E7" s="6"/>
      <c r="F7" s="6"/>
      <c r="G7" s="10" t="s">
        <v>0</v>
      </c>
      <c r="H7" s="11" t="s">
        <v>1</v>
      </c>
      <c r="I7" s="11"/>
      <c r="J7" s="12" t="s">
        <v>2</v>
      </c>
      <c r="K7" s="13" t="str">
        <f>"На " &amp; god-1 &amp; " год (по данным мониторинга
OREP.KU.2021.PLAN на I и II полугодие)"</f>
        <v>На 2021 год (по данным мониторинга
OREP.KU.2021.PLAN на I и II полугодие)</v>
      </c>
      <c r="L7" s="14"/>
      <c r="M7" s="14"/>
      <c r="N7" s="13" t="str">
        <f>"Прогноз на " &amp; god &amp; " год"</f>
        <v>Прогноз на 2022 год</v>
      </c>
      <c r="O7" s="14"/>
      <c r="P7" s="14"/>
      <c r="Q7" s="4"/>
      <c r="R7" s="10" t="s">
        <v>3</v>
      </c>
      <c r="T7" s="15" t="s">
        <v>4</v>
      </c>
      <c r="U7" s="16"/>
    </row>
    <row r="8" spans="1:21" s="2" customFormat="1" ht="27" customHeight="1" x14ac:dyDescent="0.15">
      <c r="A8" s="1"/>
      <c r="D8" s="3"/>
      <c r="E8" s="6"/>
      <c r="F8" s="6"/>
      <c r="G8" s="11"/>
      <c r="H8" s="11"/>
      <c r="I8" s="11"/>
      <c r="J8" s="12"/>
      <c r="K8" s="17" t="s">
        <v>5</v>
      </c>
      <c r="L8" s="17" t="s">
        <v>6</v>
      </c>
      <c r="M8" s="17" t="s">
        <v>7</v>
      </c>
      <c r="N8" s="17" t="s">
        <v>5</v>
      </c>
      <c r="O8" s="17" t="s">
        <v>6</v>
      </c>
      <c r="P8" s="17" t="s">
        <v>7</v>
      </c>
      <c r="Q8" s="4"/>
      <c r="R8" s="11"/>
      <c r="T8" s="18" t="str">
        <f>"Ожидается на " &amp; god-1 &amp; " год"</f>
        <v>Ожидается на 2021 год</v>
      </c>
      <c r="U8" s="18" t="str">
        <f>"Прогноз " &amp; god &amp; " год"</f>
        <v>Прогноз 2022 год</v>
      </c>
    </row>
    <row r="9" spans="1:21" s="2" customFormat="1" ht="6" customHeight="1" x14ac:dyDescent="0.15">
      <c r="A9" s="1"/>
      <c r="D9" s="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4"/>
      <c r="T9" s="6"/>
      <c r="U9" s="6"/>
    </row>
    <row r="10" spans="1:21" s="2" customFormat="1" ht="0.75" customHeight="1" x14ac:dyDescent="0.15">
      <c r="A10" s="1"/>
      <c r="D10" s="3"/>
      <c r="E10" s="6"/>
      <c r="F10" s="19" t="str">
        <f>G10</f>
        <v>Отопление</v>
      </c>
      <c r="G10" s="20" t="s">
        <v>8</v>
      </c>
      <c r="H10" s="21"/>
      <c r="I10" s="22"/>
      <c r="J10" s="23"/>
      <c r="K10" s="23"/>
      <c r="L10" s="24"/>
      <c r="M10" s="24"/>
      <c r="N10" s="24"/>
      <c r="O10" s="23"/>
      <c r="P10" s="23"/>
      <c r="Q10" s="4" t="s">
        <v>9</v>
      </c>
      <c r="R10" s="23"/>
      <c r="T10" s="23"/>
      <c r="U10" s="23"/>
    </row>
    <row r="11" spans="1:21" s="2" customFormat="1" ht="12" customHeight="1" x14ac:dyDescent="0.15">
      <c r="A11" s="1"/>
      <c r="D11" s="3"/>
      <c r="E11" s="6"/>
      <c r="F11" s="19" t="str">
        <f>G10</f>
        <v>Отопление</v>
      </c>
      <c r="G11" s="20"/>
      <c r="H11" s="25" t="s">
        <v>10</v>
      </c>
      <c r="I11" s="26"/>
      <c r="J11" s="27" t="s">
        <v>11</v>
      </c>
      <c r="K11" s="28">
        <f>SUMIF([1]NTKU1X_AVG_DATA!$C$1:$V$1,$Q11&amp;"_L_RP_TFN",[1]NTKU1X_AVG_DATA!$C$2:$V$2)</f>
        <v>2310.14</v>
      </c>
      <c r="L11" s="28">
        <f>SUMIF([1]NTKU1X_AVG_DATA!$C$1:$V$1,$Q11&amp;"_L_RP_TFN",[1]NTKU1X_AVG_DATA!$C$3:$V$3)</f>
        <v>2505.5300000000002</v>
      </c>
      <c r="M11" s="29">
        <f>L11</f>
        <v>2505.5300000000002</v>
      </c>
      <c r="N11" s="29">
        <f>M11</f>
        <v>2505.5300000000002</v>
      </c>
      <c r="O11" s="29">
        <f>N11*1.04</f>
        <v>2605.7512000000002</v>
      </c>
      <c r="P11" s="30">
        <f>O11</f>
        <v>2605.7512000000002</v>
      </c>
      <c r="Q11" s="4" t="s">
        <v>9</v>
      </c>
      <c r="R11" s="31"/>
      <c r="T11" s="32"/>
      <c r="U11" s="32"/>
    </row>
    <row r="12" spans="1:21" s="2" customFormat="1" ht="12" customHeight="1" x14ac:dyDescent="0.15">
      <c r="A12" s="1"/>
      <c r="D12" s="3"/>
      <c r="E12" s="6"/>
      <c r="F12" s="19" t="str">
        <f>G10</f>
        <v>Отопление</v>
      </c>
      <c r="G12" s="20"/>
      <c r="H12" s="33"/>
      <c r="I12" s="34"/>
      <c r="J12" s="27" t="s">
        <v>12</v>
      </c>
      <c r="K12" s="32"/>
      <c r="L12" s="30">
        <f>IF(K11=0,0,L11/K11*100-100)</f>
        <v>8.4579289566866294</v>
      </c>
      <c r="M12" s="32"/>
      <c r="N12" s="35">
        <f>IF(M11=0,0,N11/M11*100-100)</f>
        <v>0</v>
      </c>
      <c r="O12" s="35">
        <f>IF(M11=0,0,O11/M11*100-100)</f>
        <v>4</v>
      </c>
      <c r="P12" s="32"/>
      <c r="Q12" s="4" t="s">
        <v>9</v>
      </c>
      <c r="R12" s="31"/>
      <c r="T12" s="32"/>
      <c r="U12" s="32"/>
    </row>
    <row r="13" spans="1:21" s="2" customFormat="1" ht="0.75" customHeight="1" x14ac:dyDescent="0.15">
      <c r="A13" s="1"/>
      <c r="D13" s="3"/>
      <c r="E13" s="6"/>
      <c r="F13" s="19" t="str">
        <f>G10</f>
        <v>Отопление</v>
      </c>
      <c r="G13" s="20"/>
      <c r="H13" s="21"/>
      <c r="I13" s="22"/>
      <c r="J13" s="23"/>
      <c r="K13" s="32"/>
      <c r="L13" s="32"/>
      <c r="M13" s="32"/>
      <c r="N13" s="32"/>
      <c r="O13" s="32"/>
      <c r="P13" s="32"/>
      <c r="Q13" s="4" t="s">
        <v>9</v>
      </c>
      <c r="R13" s="23"/>
      <c r="T13" s="32"/>
      <c r="U13" s="32"/>
    </row>
    <row r="14" spans="1:21" s="2" customFormat="1" ht="12" customHeight="1" x14ac:dyDescent="0.15">
      <c r="A14" s="1"/>
      <c r="D14" s="3"/>
      <c r="E14" s="6"/>
      <c r="F14" s="19" t="str">
        <f>G10</f>
        <v>Отопление</v>
      </c>
      <c r="G14" s="20"/>
      <c r="H14" s="25" t="s">
        <v>13</v>
      </c>
      <c r="I14" s="26"/>
      <c r="J14" s="17" t="s">
        <v>14</v>
      </c>
      <c r="K14" s="28">
        <f>SUMIF([1]NTKU1X_AVG_DATA!$C$1:$V$1,$Q14&amp;"_L_RP_COSTR",[1]NTKU1X_AVG_DATA!$C$2:$V$2)</f>
        <v>6003115.8119999999</v>
      </c>
      <c r="L14" s="28">
        <f>SUMIF([1]NTKU1X_AVG_DATA!$C$1:$V$1,$Q14&amp;"_L_RP_COSTR",[1]NTKU1X_AVG_DATA!$C$3:$V$3)</f>
        <v>6503244.7690000003</v>
      </c>
      <c r="M14" s="29">
        <f>L14</f>
        <v>6503244.7690000003</v>
      </c>
      <c r="N14" s="29">
        <f>M14</f>
        <v>6503244.7690000003</v>
      </c>
      <c r="O14" s="29">
        <f>N14*1.04</f>
        <v>6763374.5597600006</v>
      </c>
      <c r="P14" s="30">
        <f>O14</f>
        <v>6763374.5597600006</v>
      </c>
      <c r="Q14" s="4" t="s">
        <v>9</v>
      </c>
      <c r="R14" s="31"/>
      <c r="T14" s="29"/>
      <c r="U14" s="29"/>
    </row>
    <row r="15" spans="1:21" s="2" customFormat="1" ht="12" customHeight="1" x14ac:dyDescent="0.15">
      <c r="A15" s="1"/>
      <c r="D15" s="3"/>
      <c r="E15" s="6"/>
      <c r="F15" s="19" t="str">
        <f>G10</f>
        <v>Отопление</v>
      </c>
      <c r="G15" s="20"/>
      <c r="H15" s="33"/>
      <c r="I15" s="34"/>
      <c r="J15" s="27" t="s">
        <v>12</v>
      </c>
      <c r="K15" s="32"/>
      <c r="L15" s="30">
        <f>IF(K14=0,0,L14/K14*100-100)</f>
        <v>8.3311562305738391</v>
      </c>
      <c r="M15" s="32"/>
      <c r="N15" s="35">
        <f>IF(M14=0,0,N14/M14*100-100)</f>
        <v>0</v>
      </c>
      <c r="O15" s="35">
        <f>IF(M14=0,0,O14/M14*100-100)</f>
        <v>4</v>
      </c>
      <c r="P15" s="32"/>
      <c r="Q15" s="4" t="s">
        <v>9</v>
      </c>
      <c r="R15" s="31"/>
      <c r="T15" s="32"/>
      <c r="U15" s="32"/>
    </row>
    <row r="16" spans="1:21" s="2" customFormat="1" ht="0.75" customHeight="1" x14ac:dyDescent="0.15">
      <c r="A16" s="1"/>
      <c r="D16" s="3"/>
      <c r="E16" s="6"/>
      <c r="F16" s="19" t="str">
        <f>G10</f>
        <v>Отопление</v>
      </c>
      <c r="G16" s="20"/>
      <c r="H16" s="21"/>
      <c r="I16" s="22"/>
      <c r="J16" s="23"/>
      <c r="K16" s="32"/>
      <c r="L16" s="32"/>
      <c r="M16" s="32"/>
      <c r="N16" s="32"/>
      <c r="O16" s="32"/>
      <c r="P16" s="32"/>
      <c r="Q16" s="4" t="s">
        <v>9</v>
      </c>
      <c r="R16" s="23"/>
      <c r="T16" s="32"/>
      <c r="U16" s="32"/>
    </row>
    <row r="17" spans="1:21" s="2" customFormat="1" ht="6" customHeight="1" x14ac:dyDescent="0.15">
      <c r="A17" s="1"/>
      <c r="D17" s="3"/>
      <c r="E17" s="6"/>
      <c r="F17" s="36"/>
      <c r="G17" s="6"/>
      <c r="H17" s="6"/>
      <c r="I17" s="6"/>
      <c r="J17" s="6"/>
      <c r="K17" s="6"/>
      <c r="L17" s="6"/>
      <c r="M17" s="6"/>
      <c r="N17" s="6"/>
      <c r="O17" s="6"/>
      <c r="P17" s="6"/>
      <c r="Q17" s="4"/>
      <c r="T17" s="6"/>
      <c r="U17" s="6"/>
    </row>
    <row r="18" spans="1:21" s="2" customFormat="1" ht="0.75" customHeight="1" x14ac:dyDescent="0.15">
      <c r="A18" s="1"/>
      <c r="D18" s="3"/>
      <c r="E18" s="6"/>
      <c r="F18" s="19" t="str">
        <f>G18</f>
        <v>Горячее водоснабжение</v>
      </c>
      <c r="G18" s="37" t="s">
        <v>15</v>
      </c>
      <c r="H18" s="21"/>
      <c r="I18" s="22"/>
      <c r="J18" s="23"/>
      <c r="K18" s="23"/>
      <c r="L18" s="24"/>
      <c r="M18" s="24"/>
      <c r="N18" s="24"/>
      <c r="O18" s="23"/>
      <c r="P18" s="23"/>
      <c r="Q18" s="4" t="s">
        <v>16</v>
      </c>
      <c r="R18" s="23"/>
      <c r="T18" s="23"/>
      <c r="U18" s="23"/>
    </row>
    <row r="19" spans="1:21" s="2" customFormat="1" ht="12" customHeight="1" x14ac:dyDescent="0.15">
      <c r="A19" s="1"/>
      <c r="D19" s="3"/>
      <c r="E19" s="6"/>
      <c r="F19" s="19" t="str">
        <f>G18</f>
        <v>Горячее водоснабжение</v>
      </c>
      <c r="G19" s="37"/>
      <c r="H19" s="25" t="s">
        <v>10</v>
      </c>
      <c r="I19" s="26"/>
      <c r="J19" s="27" t="s">
        <v>17</v>
      </c>
      <c r="K19" s="28">
        <f>SUMIF([1]NTKU1X_AVG_DATA!$C$1:$V$1,$Q19&amp;"_L_RP_TFN",[1]NTKU1X_AVG_DATA!$C$2:$V$2)</f>
        <v>192.19</v>
      </c>
      <c r="L19" s="28">
        <f>SUMIF([1]NTKU1X_AVG_DATA!$C$1:$V$1,$Q19&amp;"_L_RP_TFN",[1]NTKU1X_AVG_DATA!$C$3:$V$3)</f>
        <v>209.22</v>
      </c>
      <c r="M19" s="29">
        <f>L19</f>
        <v>209.22</v>
      </c>
      <c r="N19" s="29">
        <f>M19</f>
        <v>209.22</v>
      </c>
      <c r="O19" s="29">
        <f>N19*1.04</f>
        <v>217.58880000000002</v>
      </c>
      <c r="P19" s="30">
        <f>O19</f>
        <v>217.58880000000002</v>
      </c>
      <c r="Q19" s="4" t="s">
        <v>16</v>
      </c>
      <c r="R19" s="31"/>
      <c r="T19" s="32"/>
      <c r="U19" s="32"/>
    </row>
    <row r="20" spans="1:21" s="2" customFormat="1" ht="12" customHeight="1" x14ac:dyDescent="0.15">
      <c r="A20" s="1"/>
      <c r="D20" s="3"/>
      <c r="E20" s="6"/>
      <c r="F20" s="19" t="str">
        <f>G18</f>
        <v>Горячее водоснабжение</v>
      </c>
      <c r="G20" s="37"/>
      <c r="H20" s="33"/>
      <c r="I20" s="34"/>
      <c r="J20" s="27" t="s">
        <v>12</v>
      </c>
      <c r="K20" s="32"/>
      <c r="L20" s="30">
        <f>IF(K19=0,0,L19/K19*100-100)</f>
        <v>8.8610229460429792</v>
      </c>
      <c r="M20" s="32"/>
      <c r="N20" s="35">
        <f>IF(M19=0,0,N19/M19*100-100)</f>
        <v>0</v>
      </c>
      <c r="O20" s="35">
        <f>IF(M19=0,0,O19/M19*100-100)</f>
        <v>4</v>
      </c>
      <c r="P20" s="32"/>
      <c r="Q20" s="4" t="s">
        <v>16</v>
      </c>
      <c r="R20" s="31"/>
      <c r="T20" s="32"/>
      <c r="U20" s="32"/>
    </row>
    <row r="21" spans="1:21" s="2" customFormat="1" ht="0.75" customHeight="1" x14ac:dyDescent="0.15">
      <c r="A21" s="1"/>
      <c r="D21" s="3"/>
      <c r="E21" s="6"/>
      <c r="F21" s="19" t="str">
        <f>G18</f>
        <v>Горячее водоснабжение</v>
      </c>
      <c r="G21" s="37"/>
      <c r="H21" s="21"/>
      <c r="I21" s="22"/>
      <c r="J21" s="23"/>
      <c r="K21" s="32"/>
      <c r="L21" s="32"/>
      <c r="M21" s="32"/>
      <c r="N21" s="32"/>
      <c r="O21" s="32"/>
      <c r="P21" s="32"/>
      <c r="Q21" s="4" t="s">
        <v>16</v>
      </c>
      <c r="R21" s="23"/>
      <c r="T21" s="32"/>
      <c r="U21" s="32"/>
    </row>
    <row r="22" spans="1:21" s="2" customFormat="1" ht="12" customHeight="1" x14ac:dyDescent="0.15">
      <c r="A22" s="1"/>
      <c r="D22" s="3"/>
      <c r="E22" s="6"/>
      <c r="F22" s="19" t="str">
        <f>G18</f>
        <v>Горячее водоснабжение</v>
      </c>
      <c r="G22" s="37"/>
      <c r="H22" s="25" t="s">
        <v>13</v>
      </c>
      <c r="I22" s="26"/>
      <c r="J22" s="17" t="s">
        <v>14</v>
      </c>
      <c r="K22" s="28">
        <f>SUMIF([1]NTKU1X_AVG_DATA!$C$1:$V$1,$Q22&amp;"_L_RP_COSTR",[1]NTKU1X_AVG_DATA!$C$2:$V$2)</f>
        <v>1253947.0120000001</v>
      </c>
      <c r="L22" s="28">
        <f>SUMIF([1]NTKU1X_AVG_DATA!$C$1:$V$1,$Q22&amp;"_L_RP_COSTR",[1]NTKU1X_AVG_DATA!$C$3:$V$3)</f>
        <v>1365018.959</v>
      </c>
      <c r="M22" s="29">
        <f>L22</f>
        <v>1365018.959</v>
      </c>
      <c r="N22" s="29">
        <f>M22</f>
        <v>1365018.959</v>
      </c>
      <c r="O22" s="29">
        <f>N22*1.04</f>
        <v>1419619.7173600001</v>
      </c>
      <c r="P22" s="30">
        <f>O22</f>
        <v>1419619.7173600001</v>
      </c>
      <c r="Q22" s="4" t="s">
        <v>16</v>
      </c>
      <c r="R22" s="31"/>
      <c r="T22" s="29"/>
      <c r="U22" s="29"/>
    </row>
    <row r="23" spans="1:21" s="2" customFormat="1" ht="12" customHeight="1" x14ac:dyDescent="0.15">
      <c r="A23" s="1"/>
      <c r="D23" s="3"/>
      <c r="E23" s="6"/>
      <c r="F23" s="19" t="str">
        <f>G18</f>
        <v>Горячее водоснабжение</v>
      </c>
      <c r="G23" s="37"/>
      <c r="H23" s="33"/>
      <c r="I23" s="34"/>
      <c r="J23" s="27" t="s">
        <v>12</v>
      </c>
      <c r="K23" s="32"/>
      <c r="L23" s="30">
        <f>IF(K22=0,0,L22/K22*100-100)</f>
        <v>8.8577863288532512</v>
      </c>
      <c r="M23" s="32"/>
      <c r="N23" s="35">
        <f>IF(M22=0,0,N22/M22*100-100)</f>
        <v>0</v>
      </c>
      <c r="O23" s="35">
        <f>IF(M22=0,0,O22/M22*100-100)</f>
        <v>4</v>
      </c>
      <c r="P23" s="32"/>
      <c r="Q23" s="4" t="s">
        <v>16</v>
      </c>
      <c r="R23" s="31"/>
      <c r="T23" s="32"/>
      <c r="U23" s="32"/>
    </row>
    <row r="24" spans="1:21" s="2" customFormat="1" ht="0.75" customHeight="1" x14ac:dyDescent="0.15">
      <c r="A24" s="1"/>
      <c r="D24" s="3"/>
      <c r="E24" s="6"/>
      <c r="F24" s="19" t="str">
        <f>G18</f>
        <v>Горячее водоснабжение</v>
      </c>
      <c r="G24" s="37"/>
      <c r="H24" s="21"/>
      <c r="I24" s="22"/>
      <c r="J24" s="23"/>
      <c r="K24" s="32"/>
      <c r="L24" s="32"/>
      <c r="M24" s="32"/>
      <c r="N24" s="32"/>
      <c r="O24" s="32"/>
      <c r="P24" s="32"/>
      <c r="Q24" s="4" t="s">
        <v>16</v>
      </c>
      <c r="R24" s="23"/>
      <c r="T24" s="32"/>
      <c r="U24" s="32"/>
    </row>
    <row r="25" spans="1:21" s="2" customFormat="1" ht="6" customHeight="1" x14ac:dyDescent="0.15">
      <c r="A25" s="1"/>
      <c r="D25" s="3"/>
      <c r="E25" s="6"/>
      <c r="F25" s="36"/>
      <c r="G25" s="6"/>
      <c r="H25" s="6"/>
      <c r="I25" s="6"/>
      <c r="J25" s="6"/>
      <c r="K25" s="6"/>
      <c r="L25" s="6"/>
      <c r="M25" s="6"/>
      <c r="N25" s="6"/>
      <c r="O25" s="6"/>
      <c r="P25" s="6"/>
      <c r="Q25" s="4"/>
      <c r="T25" s="6"/>
      <c r="U25" s="6"/>
    </row>
    <row r="26" spans="1:21" s="2" customFormat="1" ht="0.75" customHeight="1" x14ac:dyDescent="0.15">
      <c r="A26" s="1"/>
      <c r="D26" s="3"/>
      <c r="E26" s="6"/>
      <c r="F26" s="19" t="str">
        <f>G26</f>
        <v>Холодное водоснабжение</v>
      </c>
      <c r="G26" s="38" t="s">
        <v>18</v>
      </c>
      <c r="H26" s="21"/>
      <c r="I26" s="22"/>
      <c r="J26" s="23"/>
      <c r="K26" s="23"/>
      <c r="L26" s="24"/>
      <c r="M26" s="24"/>
      <c r="N26" s="24"/>
      <c r="O26" s="23"/>
      <c r="P26" s="23"/>
      <c r="Q26" s="4" t="s">
        <v>19</v>
      </c>
      <c r="R26" s="23"/>
      <c r="T26" s="23"/>
      <c r="U26" s="23"/>
    </row>
    <row r="27" spans="1:21" s="2" customFormat="1" ht="12" customHeight="1" x14ac:dyDescent="0.15">
      <c r="A27" s="1"/>
      <c r="D27" s="3"/>
      <c r="E27" s="6"/>
      <c r="F27" s="19" t="str">
        <f>G26</f>
        <v>Холодное водоснабжение</v>
      </c>
      <c r="G27" s="38"/>
      <c r="H27" s="25" t="s">
        <v>10</v>
      </c>
      <c r="I27" s="26"/>
      <c r="J27" s="17" t="s">
        <v>17</v>
      </c>
      <c r="K27" s="28">
        <f>SUMIF([1]NTKU1X_AVG_DATA!$C$1:$V$1,$Q27&amp;"_L_RP_TFN",[1]NTKU1X_AVG_DATA!$C$2:$V$2)</f>
        <v>31.31</v>
      </c>
      <c r="L27" s="28">
        <f>SUMIF([1]NTKU1X_AVG_DATA!$C$1:$V$1,$Q27&amp;"_L_RP_TFN",[1]NTKU1X_AVG_DATA!$C$3:$V$3)</f>
        <v>32.21</v>
      </c>
      <c r="M27" s="29">
        <f>L27</f>
        <v>32.21</v>
      </c>
      <c r="N27" s="29">
        <f>M27</f>
        <v>32.21</v>
      </c>
      <c r="O27" s="29">
        <f>N27*1.04</f>
        <v>33.498400000000004</v>
      </c>
      <c r="P27" s="30">
        <f>O27</f>
        <v>33.498400000000004</v>
      </c>
      <c r="Q27" s="4" t="s">
        <v>19</v>
      </c>
      <c r="R27" s="31"/>
      <c r="T27" s="32"/>
      <c r="U27" s="32"/>
    </row>
    <row r="28" spans="1:21" s="2" customFormat="1" ht="12" customHeight="1" x14ac:dyDescent="0.15">
      <c r="A28" s="1"/>
      <c r="D28" s="3"/>
      <c r="E28" s="6"/>
      <c r="F28" s="19" t="str">
        <f>G26</f>
        <v>Холодное водоснабжение</v>
      </c>
      <c r="G28" s="38"/>
      <c r="H28" s="33"/>
      <c r="I28" s="34"/>
      <c r="J28" s="27" t="s">
        <v>12</v>
      </c>
      <c r="K28" s="32"/>
      <c r="L28" s="30">
        <f>IF(K27=0,0,L27/K27*100-100)</f>
        <v>2.8744809964867528</v>
      </c>
      <c r="M28" s="32"/>
      <c r="N28" s="35">
        <f>IF(M27=0,0,N27/M27*100-100)</f>
        <v>0</v>
      </c>
      <c r="O28" s="35">
        <f>IF(M27=0,0,O27/M27*100-100)</f>
        <v>4</v>
      </c>
      <c r="P28" s="32"/>
      <c r="Q28" s="4" t="s">
        <v>19</v>
      </c>
      <c r="R28" s="31"/>
      <c r="T28" s="32"/>
      <c r="U28" s="32"/>
    </row>
    <row r="29" spans="1:21" s="2" customFormat="1" ht="0.75" customHeight="1" x14ac:dyDescent="0.15">
      <c r="A29" s="1"/>
      <c r="D29" s="3"/>
      <c r="E29" s="6"/>
      <c r="F29" s="19" t="str">
        <f>G26</f>
        <v>Холодное водоснабжение</v>
      </c>
      <c r="G29" s="38"/>
      <c r="H29" s="21"/>
      <c r="I29" s="22"/>
      <c r="J29" s="23"/>
      <c r="K29" s="32"/>
      <c r="L29" s="32"/>
      <c r="M29" s="32"/>
      <c r="N29" s="32"/>
      <c r="O29" s="32"/>
      <c r="P29" s="32"/>
      <c r="Q29" s="4" t="s">
        <v>19</v>
      </c>
      <c r="R29" s="23"/>
      <c r="T29" s="32"/>
      <c r="U29" s="32"/>
    </row>
    <row r="30" spans="1:21" s="2" customFormat="1" ht="12" customHeight="1" x14ac:dyDescent="0.15">
      <c r="A30" s="1"/>
      <c r="D30" s="3"/>
      <c r="E30" s="6"/>
      <c r="F30" s="19" t="str">
        <f>G26</f>
        <v>Холодное водоснабжение</v>
      </c>
      <c r="G30" s="38"/>
      <c r="H30" s="25" t="s">
        <v>13</v>
      </c>
      <c r="I30" s="26"/>
      <c r="J30" s="17" t="s">
        <v>14</v>
      </c>
      <c r="K30" s="28">
        <f>SUMIF([1]NTKU1X_AVG_DATA!$C$1:$V$1,$Q30&amp;"_L_RP_COSTR",[1]NTKU1X_AVG_DATA!$C$2:$V$2)</f>
        <v>1350980.581</v>
      </c>
      <c r="L30" s="28">
        <f>SUMIF([1]NTKU1X_AVG_DATA!$C$1:$V$1,$Q30&amp;"_L_RP_COSTR",[1]NTKU1X_AVG_DATA!$C$3:$V$3)</f>
        <v>1388565.7209999999</v>
      </c>
      <c r="M30" s="29">
        <f>L30</f>
        <v>1388565.7209999999</v>
      </c>
      <c r="N30" s="29">
        <f>M30</f>
        <v>1388565.7209999999</v>
      </c>
      <c r="O30" s="29">
        <f>N30*1.04</f>
        <v>1444108.34984</v>
      </c>
      <c r="P30" s="30">
        <f>O30</f>
        <v>1444108.34984</v>
      </c>
      <c r="Q30" s="4" t="s">
        <v>19</v>
      </c>
      <c r="R30" s="31"/>
      <c r="T30" s="29"/>
      <c r="U30" s="29"/>
    </row>
    <row r="31" spans="1:21" s="2" customFormat="1" ht="12" customHeight="1" x14ac:dyDescent="0.15">
      <c r="A31" s="1"/>
      <c r="D31" s="3"/>
      <c r="E31" s="6"/>
      <c r="F31" s="19" t="str">
        <f>G26</f>
        <v>Холодное водоснабжение</v>
      </c>
      <c r="G31" s="38"/>
      <c r="H31" s="33"/>
      <c r="I31" s="34"/>
      <c r="J31" s="27" t="s">
        <v>12</v>
      </c>
      <c r="K31" s="32"/>
      <c r="L31" s="30">
        <f>IF(K30=0,0,L30/K30*100-100)</f>
        <v>2.7820636749774224</v>
      </c>
      <c r="M31" s="32"/>
      <c r="N31" s="35">
        <f>IF(M30=0,0,N30/M30*100-100)</f>
        <v>0</v>
      </c>
      <c r="O31" s="35">
        <f>IF(M30=0,0,O30/M30*100-100)</f>
        <v>4</v>
      </c>
      <c r="P31" s="32"/>
      <c r="Q31" s="4" t="s">
        <v>19</v>
      </c>
      <c r="R31" s="31"/>
      <c r="T31" s="32"/>
      <c r="U31" s="32"/>
    </row>
    <row r="32" spans="1:21" s="2" customFormat="1" ht="0.75" customHeight="1" x14ac:dyDescent="0.15">
      <c r="A32" s="1"/>
      <c r="D32" s="3"/>
      <c r="E32" s="6"/>
      <c r="F32" s="19" t="str">
        <f>G26</f>
        <v>Холодное водоснабжение</v>
      </c>
      <c r="G32" s="38"/>
      <c r="H32" s="21"/>
      <c r="I32" s="22"/>
      <c r="J32" s="23"/>
      <c r="K32" s="32"/>
      <c r="L32" s="32"/>
      <c r="M32" s="32"/>
      <c r="N32" s="32"/>
      <c r="O32" s="32"/>
      <c r="P32" s="32"/>
      <c r="Q32" s="4" t="s">
        <v>19</v>
      </c>
      <c r="R32" s="23"/>
      <c r="T32" s="32"/>
      <c r="U32" s="32"/>
    </row>
    <row r="33" spans="1:21" s="2" customFormat="1" ht="6" customHeight="1" x14ac:dyDescent="0.15">
      <c r="A33" s="1"/>
      <c r="D33" s="3"/>
      <c r="E33" s="6"/>
      <c r="F33" s="36"/>
      <c r="G33" s="6"/>
      <c r="H33" s="6"/>
      <c r="I33" s="6"/>
      <c r="J33" s="6"/>
      <c r="K33" s="6"/>
      <c r="L33" s="6"/>
      <c r="M33" s="6"/>
      <c r="N33" s="6"/>
      <c r="O33" s="6"/>
      <c r="P33" s="6"/>
      <c r="Q33" s="4"/>
      <c r="T33" s="6"/>
      <c r="U33" s="6"/>
    </row>
    <row r="34" spans="1:21" s="2" customFormat="1" ht="0.75" customHeight="1" x14ac:dyDescent="0.15">
      <c r="A34" s="1"/>
      <c r="D34" s="3"/>
      <c r="E34" s="6"/>
      <c r="F34" s="19" t="str">
        <f>G34</f>
        <v>Водоотведение</v>
      </c>
      <c r="G34" s="39" t="s">
        <v>20</v>
      </c>
      <c r="H34" s="21"/>
      <c r="I34" s="22"/>
      <c r="J34" s="23"/>
      <c r="K34" s="23"/>
      <c r="L34" s="24"/>
      <c r="M34" s="24"/>
      <c r="N34" s="24"/>
      <c r="O34" s="23"/>
      <c r="P34" s="23"/>
      <c r="Q34" s="4" t="s">
        <v>21</v>
      </c>
      <c r="R34" s="23"/>
      <c r="T34" s="23"/>
      <c r="U34" s="23"/>
    </row>
    <row r="35" spans="1:21" s="2" customFormat="1" ht="12" customHeight="1" x14ac:dyDescent="0.15">
      <c r="A35" s="1"/>
      <c r="D35" s="3"/>
      <c r="E35" s="6"/>
      <c r="F35" s="19" t="str">
        <f>G34</f>
        <v>Водоотведение</v>
      </c>
      <c r="G35" s="39"/>
      <c r="H35" s="25" t="s">
        <v>10</v>
      </c>
      <c r="I35" s="26"/>
      <c r="J35" s="17" t="s">
        <v>17</v>
      </c>
      <c r="K35" s="28">
        <f>SUMIF([1]NTKU1X_AVG_DATA!$C$1:$V$1,$Q35&amp;"_L_RP_TFN",[1]NTKU1X_AVG_DATA!$C$2:$V$2)</f>
        <v>33.28</v>
      </c>
      <c r="L35" s="28">
        <f>SUMIF([1]NTKU1X_AVG_DATA!$C$1:$V$1,$Q35&amp;"_L_RP_TFN",[1]NTKU1X_AVG_DATA!$C$3:$V$3)</f>
        <v>33.94</v>
      </c>
      <c r="M35" s="29">
        <f>L35</f>
        <v>33.94</v>
      </c>
      <c r="N35" s="29">
        <f>M35</f>
        <v>33.94</v>
      </c>
      <c r="O35" s="29">
        <f>N35*1.04</f>
        <v>35.297599999999996</v>
      </c>
      <c r="P35" s="30">
        <f>O35</f>
        <v>35.297599999999996</v>
      </c>
      <c r="Q35" s="4" t="s">
        <v>21</v>
      </c>
      <c r="R35" s="31"/>
      <c r="T35" s="32"/>
      <c r="U35" s="32"/>
    </row>
    <row r="36" spans="1:21" s="2" customFormat="1" ht="12" customHeight="1" x14ac:dyDescent="0.15">
      <c r="A36" s="1"/>
      <c r="D36" s="3"/>
      <c r="E36" s="6"/>
      <c r="F36" s="19" t="str">
        <f>G34</f>
        <v>Водоотведение</v>
      </c>
      <c r="G36" s="39"/>
      <c r="H36" s="33"/>
      <c r="I36" s="34"/>
      <c r="J36" s="27" t="s">
        <v>12</v>
      </c>
      <c r="K36" s="32"/>
      <c r="L36" s="30">
        <f>IF(K35=0,0,L35/K35*100-100)</f>
        <v>1.983173076923066</v>
      </c>
      <c r="M36" s="32"/>
      <c r="N36" s="35">
        <f>IF(M35=0,0,N35/M35*100-100)</f>
        <v>0</v>
      </c>
      <c r="O36" s="35">
        <f>IF(M35=0,0,O35/M35*100-100)</f>
        <v>4</v>
      </c>
      <c r="P36" s="32"/>
      <c r="Q36" s="4" t="s">
        <v>21</v>
      </c>
      <c r="R36" s="31"/>
      <c r="T36" s="32"/>
      <c r="U36" s="32"/>
    </row>
    <row r="37" spans="1:21" s="2" customFormat="1" ht="0.75" customHeight="1" x14ac:dyDescent="0.15">
      <c r="A37" s="1"/>
      <c r="D37" s="3"/>
      <c r="E37" s="6"/>
      <c r="F37" s="19" t="str">
        <f>G34</f>
        <v>Водоотведение</v>
      </c>
      <c r="G37" s="39"/>
      <c r="H37" s="21"/>
      <c r="I37" s="22"/>
      <c r="J37" s="23"/>
      <c r="K37" s="32"/>
      <c r="L37" s="32"/>
      <c r="M37" s="32"/>
      <c r="N37" s="32"/>
      <c r="O37" s="32"/>
      <c r="P37" s="32"/>
      <c r="Q37" s="4" t="s">
        <v>21</v>
      </c>
      <c r="R37" s="23"/>
      <c r="T37" s="32"/>
      <c r="U37" s="32"/>
    </row>
    <row r="38" spans="1:21" s="2" customFormat="1" ht="12" customHeight="1" x14ac:dyDescent="0.15">
      <c r="A38" s="1"/>
      <c r="D38" s="3"/>
      <c r="E38" s="6"/>
      <c r="F38" s="19" t="str">
        <f>G34</f>
        <v>Водоотведение</v>
      </c>
      <c r="G38" s="39"/>
      <c r="H38" s="25" t="s">
        <v>13</v>
      </c>
      <c r="I38" s="26"/>
      <c r="J38" s="17" t="s">
        <v>14</v>
      </c>
      <c r="K38" s="28">
        <f>SUMIF([1]NTKU1X_AVG_DATA!$C$1:$V$1,$Q38&amp;"_L_RP_COSTR",[1]NTKU1X_AVG_DATA!$C$2:$V$2)</f>
        <v>1129721.3829999999</v>
      </c>
      <c r="L38" s="28">
        <f>SUMIF([1]NTKU1X_AVG_DATA!$C$1:$V$1,$Q38&amp;"_L_RP_COSTR",[1]NTKU1X_AVG_DATA!$C$3:$V$3)</f>
        <v>1152633.199</v>
      </c>
      <c r="M38" s="29">
        <f>L38</f>
        <v>1152633.199</v>
      </c>
      <c r="N38" s="29">
        <f>M38</f>
        <v>1152633.199</v>
      </c>
      <c r="O38" s="29">
        <f>N38*1.04</f>
        <v>1198738.5269600002</v>
      </c>
      <c r="P38" s="30">
        <f>O38</f>
        <v>1198738.5269600002</v>
      </c>
      <c r="Q38" s="4" t="s">
        <v>21</v>
      </c>
      <c r="R38" s="31"/>
      <c r="T38" s="29"/>
      <c r="U38" s="29"/>
    </row>
    <row r="39" spans="1:21" s="2" customFormat="1" ht="12" customHeight="1" x14ac:dyDescent="0.15">
      <c r="A39" s="1"/>
      <c r="D39" s="3"/>
      <c r="E39" s="6"/>
      <c r="F39" s="19" t="str">
        <f>G34</f>
        <v>Водоотведение</v>
      </c>
      <c r="G39" s="39"/>
      <c r="H39" s="33"/>
      <c r="I39" s="34"/>
      <c r="J39" s="27" t="s">
        <v>12</v>
      </c>
      <c r="K39" s="32"/>
      <c r="L39" s="30">
        <f>IF(K38=0,0,L38/K38*100-100)</f>
        <v>2.0280943907742284</v>
      </c>
      <c r="M39" s="32"/>
      <c r="N39" s="35">
        <f>IF(M38=0,0,N38/M38*100-100)</f>
        <v>0</v>
      </c>
      <c r="O39" s="35">
        <f>IF(M38=0,0,O38/M38*100-100)</f>
        <v>4</v>
      </c>
      <c r="P39" s="32"/>
      <c r="Q39" s="4" t="s">
        <v>21</v>
      </c>
      <c r="R39" s="31"/>
      <c r="T39" s="32"/>
      <c r="U39" s="32"/>
    </row>
    <row r="40" spans="1:21" s="2" customFormat="1" ht="0.75" customHeight="1" x14ac:dyDescent="0.15">
      <c r="A40" s="1"/>
      <c r="D40" s="3"/>
      <c r="E40" s="6"/>
      <c r="F40" s="19" t="str">
        <f>G34</f>
        <v>Водоотведение</v>
      </c>
      <c r="G40" s="39"/>
      <c r="H40" s="21"/>
      <c r="I40" s="22"/>
      <c r="J40" s="23"/>
      <c r="K40" s="32"/>
      <c r="L40" s="32"/>
      <c r="M40" s="32"/>
      <c r="N40" s="32"/>
      <c r="O40" s="32"/>
      <c r="P40" s="32"/>
      <c r="Q40" s="4" t="s">
        <v>21</v>
      </c>
      <c r="R40" s="23"/>
      <c r="T40" s="32"/>
      <c r="U40" s="32"/>
    </row>
    <row r="41" spans="1:21" s="2" customFormat="1" ht="6" customHeight="1" x14ac:dyDescent="0.15">
      <c r="A41" s="1"/>
      <c r="D41" s="3"/>
      <c r="E41" s="6"/>
      <c r="F41" s="36"/>
      <c r="G41" s="6"/>
      <c r="H41" s="6"/>
      <c r="I41" s="6"/>
      <c r="J41" s="6"/>
      <c r="K41" s="6"/>
      <c r="L41" s="6"/>
      <c r="M41" s="6"/>
      <c r="N41" s="6"/>
      <c r="O41" s="6"/>
      <c r="P41" s="6"/>
      <c r="Q41" s="4"/>
      <c r="T41" s="6"/>
      <c r="U41" s="6"/>
    </row>
    <row r="42" spans="1:21" s="2" customFormat="1" ht="0.75" customHeight="1" x14ac:dyDescent="0.15">
      <c r="A42" s="1"/>
      <c r="D42" s="3"/>
      <c r="E42" s="6"/>
      <c r="F42" s="19" t="str">
        <f>G42</f>
        <v>Электроснабжение. Расчёт по одноставочным тарифам</v>
      </c>
      <c r="G42" s="40" t="s">
        <v>22</v>
      </c>
      <c r="H42" s="21"/>
      <c r="I42" s="22"/>
      <c r="J42" s="23"/>
      <c r="K42" s="23"/>
      <c r="L42" s="24"/>
      <c r="M42" s="24"/>
      <c r="N42" s="24"/>
      <c r="O42" s="23"/>
      <c r="P42" s="23"/>
      <c r="Q42" s="4" t="s">
        <v>23</v>
      </c>
      <c r="R42" s="23"/>
      <c r="T42" s="23"/>
      <c r="U42" s="23"/>
    </row>
    <row r="43" spans="1:21" s="2" customFormat="1" ht="12" customHeight="1" x14ac:dyDescent="0.15">
      <c r="A43" s="1"/>
      <c r="D43" s="3"/>
      <c r="E43" s="6"/>
      <c r="F43" s="19" t="str">
        <f>G42</f>
        <v>Электроснабжение. Расчёт по одноставочным тарифам</v>
      </c>
      <c r="G43" s="40"/>
      <c r="H43" s="25" t="s">
        <v>10</v>
      </c>
      <c r="I43" s="26"/>
      <c r="J43" s="17" t="s">
        <v>24</v>
      </c>
      <c r="K43" s="28">
        <f>SUMIF([1]NTKU1X_AVG_DATA!$C$1:$V$1,$Q43&amp;"_L_RP_TFN",[1]NTKU1X_AVG_DATA!$C$2:$V$2)</f>
        <v>4.22</v>
      </c>
      <c r="L43" s="28">
        <f>SUMIF([1]NTKU1X_AVG_DATA!$C$1:$V$1,$Q43&amp;"_L_RP_TFN",[1]NTKU1X_AVG_DATA!$C$3:$V$3)</f>
        <v>4.4400000000000004</v>
      </c>
      <c r="M43" s="29">
        <f>L43</f>
        <v>4.4400000000000004</v>
      </c>
      <c r="N43" s="29">
        <f>M43</f>
        <v>4.4400000000000004</v>
      </c>
      <c r="O43" s="29">
        <f>N43*1.05</f>
        <v>4.6620000000000008</v>
      </c>
      <c r="P43" s="30">
        <f>O43</f>
        <v>4.6620000000000008</v>
      </c>
      <c r="Q43" s="4" t="s">
        <v>23</v>
      </c>
      <c r="R43" s="31"/>
      <c r="T43" s="32"/>
      <c r="U43" s="32"/>
    </row>
    <row r="44" spans="1:21" s="2" customFormat="1" ht="12" customHeight="1" x14ac:dyDescent="0.15">
      <c r="A44" s="1"/>
      <c r="D44" s="3"/>
      <c r="E44" s="6"/>
      <c r="F44" s="19" t="str">
        <f>G42</f>
        <v>Электроснабжение. Расчёт по одноставочным тарифам</v>
      </c>
      <c r="G44" s="40"/>
      <c r="H44" s="33"/>
      <c r="I44" s="34"/>
      <c r="J44" s="27" t="s">
        <v>12</v>
      </c>
      <c r="K44" s="32"/>
      <c r="L44" s="30">
        <f>IF(K43=0,0,L43/K43*100-100)</f>
        <v>5.2132701421801215</v>
      </c>
      <c r="M44" s="32"/>
      <c r="N44" s="35">
        <f>IF(M43=0,0,N43/M43*100-100)</f>
        <v>0</v>
      </c>
      <c r="O44" s="35">
        <f>IF(M43=0,0,O43/M43*100-100)</f>
        <v>5</v>
      </c>
      <c r="P44" s="32"/>
      <c r="Q44" s="4" t="s">
        <v>23</v>
      </c>
      <c r="R44" s="31"/>
      <c r="T44" s="32"/>
      <c r="U44" s="32"/>
    </row>
    <row r="45" spans="1:21" s="2" customFormat="1" ht="0.75" customHeight="1" x14ac:dyDescent="0.15">
      <c r="A45" s="1"/>
      <c r="D45" s="3"/>
      <c r="E45" s="6"/>
      <c r="F45" s="19" t="str">
        <f>G42</f>
        <v>Электроснабжение. Расчёт по одноставочным тарифам</v>
      </c>
      <c r="G45" s="40"/>
      <c r="H45" s="21"/>
      <c r="I45" s="22"/>
      <c r="J45" s="23"/>
      <c r="K45" s="32"/>
      <c r="L45" s="32"/>
      <c r="M45" s="32"/>
      <c r="N45" s="32"/>
      <c r="O45" s="32"/>
      <c r="P45" s="32"/>
      <c r="Q45" s="4" t="s">
        <v>23</v>
      </c>
      <c r="R45" s="23"/>
      <c r="T45" s="32"/>
      <c r="U45" s="32"/>
    </row>
    <row r="46" spans="1:21" s="2" customFormat="1" ht="12" customHeight="1" x14ac:dyDescent="0.15">
      <c r="A46" s="1"/>
      <c r="D46" s="3"/>
      <c r="E46" s="6"/>
      <c r="F46" s="19" t="str">
        <f>G42</f>
        <v>Электроснабжение. Расчёт по одноставочным тарифам</v>
      </c>
      <c r="G46" s="40"/>
      <c r="H46" s="25" t="s">
        <v>13</v>
      </c>
      <c r="I46" s="26"/>
      <c r="J46" s="17" t="s">
        <v>14</v>
      </c>
      <c r="K46" s="28">
        <f>SUMIF([1]NTKU1X_AVG_DATA!$C$1:$V$1,$Q46&amp;"_L_RP_COSTR",[1]NTKU1X_AVG_DATA!$C$2:$V$2)</f>
        <v>3238236.2289999998</v>
      </c>
      <c r="L46" s="28">
        <f>SUMIF([1]NTKU1X_AVG_DATA!$C$1:$V$1,$Q46&amp;"_L_RP_COSTR",[1]NTKU1X_AVG_DATA!$C$3:$V$3)</f>
        <v>3439083.2850000001</v>
      </c>
      <c r="M46" s="29">
        <f>L46</f>
        <v>3439083.2850000001</v>
      </c>
      <c r="N46" s="29">
        <f>M46</f>
        <v>3439083.2850000001</v>
      </c>
      <c r="O46" s="29">
        <f>N46*1.05</f>
        <v>3611037.4492500005</v>
      </c>
      <c r="P46" s="30">
        <f>O46</f>
        <v>3611037.4492500005</v>
      </c>
      <c r="Q46" s="4" t="s">
        <v>23</v>
      </c>
      <c r="R46" s="31"/>
      <c r="T46" s="29"/>
      <c r="U46" s="29"/>
    </row>
    <row r="47" spans="1:21" s="2" customFormat="1" ht="12" customHeight="1" x14ac:dyDescent="0.15">
      <c r="A47" s="1"/>
      <c r="D47" s="3"/>
      <c r="E47" s="6"/>
      <c r="F47" s="19" t="str">
        <f>G42</f>
        <v>Электроснабжение. Расчёт по одноставочным тарифам</v>
      </c>
      <c r="G47" s="40"/>
      <c r="H47" s="33"/>
      <c r="I47" s="34"/>
      <c r="J47" s="27" t="s">
        <v>12</v>
      </c>
      <c r="K47" s="32"/>
      <c r="L47" s="30">
        <f>IF(K46=0,0,L46/K46*100-100)</f>
        <v>6.2023596117329589</v>
      </c>
      <c r="M47" s="32"/>
      <c r="N47" s="35">
        <f>IF(M46=0,0,N46/M46*100-100)</f>
        <v>0</v>
      </c>
      <c r="O47" s="35">
        <f>IF(M46=0,0,O46/M46*100-100)</f>
        <v>5</v>
      </c>
      <c r="P47" s="32"/>
      <c r="Q47" s="4" t="s">
        <v>23</v>
      </c>
      <c r="R47" s="31"/>
      <c r="T47" s="32"/>
      <c r="U47" s="32"/>
    </row>
    <row r="48" spans="1:21" s="2" customFormat="1" ht="0.75" customHeight="1" x14ac:dyDescent="0.15">
      <c r="A48" s="1"/>
      <c r="D48" s="3"/>
      <c r="E48" s="6"/>
      <c r="F48" s="19" t="str">
        <f>G42</f>
        <v>Электроснабжение. Расчёт по одноставочным тарифам</v>
      </c>
      <c r="G48" s="40"/>
      <c r="H48" s="21"/>
      <c r="I48" s="22"/>
      <c r="J48" s="23"/>
      <c r="K48" s="32"/>
      <c r="L48" s="32"/>
      <c r="M48" s="32"/>
      <c r="N48" s="32"/>
      <c r="O48" s="32"/>
      <c r="P48" s="32"/>
      <c r="Q48" s="4" t="s">
        <v>23</v>
      </c>
      <c r="R48" s="23"/>
      <c r="T48" s="32"/>
      <c r="U48" s="32"/>
    </row>
    <row r="49" spans="1:21" s="2" customFormat="1" ht="6" customHeight="1" x14ac:dyDescent="0.15">
      <c r="A49" s="1"/>
      <c r="D49" s="3"/>
      <c r="E49" s="6"/>
      <c r="F49" s="36"/>
      <c r="G49" s="6"/>
      <c r="H49" s="6"/>
      <c r="I49" s="6"/>
      <c r="J49" s="6"/>
      <c r="K49" s="6"/>
      <c r="L49" s="6"/>
      <c r="M49" s="6"/>
      <c r="N49" s="6"/>
      <c r="O49" s="6"/>
      <c r="P49" s="6"/>
      <c r="Q49" s="4"/>
      <c r="T49" s="6"/>
      <c r="U49" s="6"/>
    </row>
    <row r="50" spans="1:21" s="2" customFormat="1" ht="0.75" customHeight="1" x14ac:dyDescent="0.15">
      <c r="A50" s="1"/>
      <c r="D50" s="3"/>
      <c r="E50" s="6"/>
      <c r="F50" s="19" t="str">
        <f>G50</f>
        <v>Электроснабжение. Расчёт по зонным тарифам</v>
      </c>
      <c r="G50" s="41" t="s">
        <v>25</v>
      </c>
      <c r="H50" s="21"/>
      <c r="I50" s="22"/>
      <c r="J50" s="23"/>
      <c r="K50" s="23"/>
      <c r="L50" s="24"/>
      <c r="M50" s="24"/>
      <c r="N50" s="24"/>
      <c r="O50" s="23"/>
      <c r="P50" s="23"/>
      <c r="Q50" s="4" t="s">
        <v>26</v>
      </c>
      <c r="R50" s="23"/>
      <c r="T50" s="23"/>
      <c r="U50" s="23"/>
    </row>
    <row r="51" spans="1:21" s="2" customFormat="1" ht="12" customHeight="1" x14ac:dyDescent="0.15">
      <c r="A51" s="1"/>
      <c r="D51" s="3"/>
      <c r="E51" s="6"/>
      <c r="F51" s="19" t="str">
        <f>G50</f>
        <v>Электроснабжение. Расчёт по зонным тарифам</v>
      </c>
      <c r="G51" s="41"/>
      <c r="H51" s="25" t="s">
        <v>10</v>
      </c>
      <c r="I51" s="26"/>
      <c r="J51" s="17" t="s">
        <v>24</v>
      </c>
      <c r="K51" s="28">
        <f>SUMIF([1]NTKU1X_AVG_DATA!$C$1:$V$1,$Q51&amp;"_L_RP_TFN",[1]NTKU1X_AVG_DATA!$C$2:$V$2)</f>
        <v>4.55</v>
      </c>
      <c r="L51" s="28">
        <f>SUMIF([1]NTKU1X_AVG_DATA!$C$1:$V$1,$Q51&amp;"_L_RP_TFN",[1]NTKU1X_AVG_DATA!$C$3:$V$3)</f>
        <v>4.79</v>
      </c>
      <c r="M51" s="29">
        <f>L51</f>
        <v>4.79</v>
      </c>
      <c r="N51" s="29">
        <f>M51</f>
        <v>4.79</v>
      </c>
      <c r="O51" s="29">
        <f>N51*1.05</f>
        <v>5.0295000000000005</v>
      </c>
      <c r="P51" s="30">
        <f>O51</f>
        <v>5.0295000000000005</v>
      </c>
      <c r="Q51" s="4" t="s">
        <v>26</v>
      </c>
      <c r="R51" s="31"/>
      <c r="T51" s="32"/>
      <c r="U51" s="32"/>
    </row>
    <row r="52" spans="1:21" s="2" customFormat="1" ht="12" customHeight="1" x14ac:dyDescent="0.15">
      <c r="A52" s="1"/>
      <c r="D52" s="3"/>
      <c r="E52" s="6"/>
      <c r="F52" s="19" t="str">
        <f>G50</f>
        <v>Электроснабжение. Расчёт по зонным тарифам</v>
      </c>
      <c r="G52" s="41"/>
      <c r="H52" s="33"/>
      <c r="I52" s="34"/>
      <c r="J52" s="27" t="s">
        <v>12</v>
      </c>
      <c r="K52" s="32"/>
      <c r="L52" s="30">
        <f>IF(K51=0,0,L51/K51*100-100)</f>
        <v>5.2747252747252844</v>
      </c>
      <c r="M52" s="32"/>
      <c r="N52" s="35">
        <f>IF(M51=0,0,N51/M51*100-100)</f>
        <v>0</v>
      </c>
      <c r="O52" s="35">
        <f>IF(M51=0,0,O51/M51*100-100)</f>
        <v>5</v>
      </c>
      <c r="P52" s="32"/>
      <c r="Q52" s="4" t="s">
        <v>26</v>
      </c>
      <c r="R52" s="31"/>
      <c r="T52" s="32"/>
      <c r="U52" s="32"/>
    </row>
    <row r="53" spans="1:21" s="2" customFormat="1" ht="0.75" customHeight="1" x14ac:dyDescent="0.15">
      <c r="A53" s="1"/>
      <c r="D53" s="3"/>
      <c r="E53" s="6"/>
      <c r="F53" s="19" t="str">
        <f>G50</f>
        <v>Электроснабжение. Расчёт по зонным тарифам</v>
      </c>
      <c r="G53" s="41"/>
      <c r="H53" s="21"/>
      <c r="I53" s="22"/>
      <c r="J53" s="23"/>
      <c r="K53" s="32"/>
      <c r="L53" s="32"/>
      <c r="M53" s="32"/>
      <c r="N53" s="32"/>
      <c r="O53" s="32"/>
      <c r="P53" s="32"/>
      <c r="Q53" s="4" t="s">
        <v>26</v>
      </c>
      <c r="R53" s="23"/>
      <c r="T53" s="32"/>
      <c r="U53" s="32"/>
    </row>
    <row r="54" spans="1:21" s="2" customFormat="1" ht="12" customHeight="1" x14ac:dyDescent="0.15">
      <c r="A54" s="1"/>
      <c r="D54" s="3"/>
      <c r="E54" s="6"/>
      <c r="F54" s="19" t="str">
        <f>G50</f>
        <v>Электроснабжение. Расчёт по зонным тарифам</v>
      </c>
      <c r="G54" s="41"/>
      <c r="H54" s="25" t="s">
        <v>13</v>
      </c>
      <c r="I54" s="26"/>
      <c r="J54" s="17" t="s">
        <v>14</v>
      </c>
      <c r="K54" s="28">
        <f>SUMIF([1]NTKU1X_AVG_DATA!$C$1:$V$1,$Q54&amp;"_L_RP_COSTR",[1]NTKU1X_AVG_DATA!$C$2:$V$2)</f>
        <v>56.853000000000002</v>
      </c>
      <c r="L54" s="28">
        <f>SUMIF([1]NTKU1X_AVG_DATA!$C$1:$V$1,$Q54&amp;"_L_RP_COSTR",[1]NTKU1X_AVG_DATA!$C$3:$V$3)</f>
        <v>59.808999999999997</v>
      </c>
      <c r="M54" s="29">
        <f>L54</f>
        <v>59.808999999999997</v>
      </c>
      <c r="N54" s="29">
        <f>M54</f>
        <v>59.808999999999997</v>
      </c>
      <c r="O54" s="29">
        <f>N54*1.05</f>
        <v>62.79945</v>
      </c>
      <c r="P54" s="30">
        <f>O54</f>
        <v>62.79945</v>
      </c>
      <c r="Q54" s="4" t="s">
        <v>26</v>
      </c>
      <c r="R54" s="31"/>
      <c r="T54" s="29"/>
      <c r="U54" s="29"/>
    </row>
    <row r="55" spans="1:21" s="2" customFormat="1" ht="12" customHeight="1" x14ac:dyDescent="0.15">
      <c r="A55" s="1"/>
      <c r="D55" s="3"/>
      <c r="E55" s="6"/>
      <c r="F55" s="19" t="str">
        <f>G50</f>
        <v>Электроснабжение. Расчёт по зонным тарифам</v>
      </c>
      <c r="G55" s="41"/>
      <c r="H55" s="33"/>
      <c r="I55" s="34"/>
      <c r="J55" s="27" t="s">
        <v>12</v>
      </c>
      <c r="K55" s="32"/>
      <c r="L55" s="30">
        <f>IF(K54=0,0,L54/K54*100-100)</f>
        <v>5.1993738237208191</v>
      </c>
      <c r="M55" s="32"/>
      <c r="N55" s="35">
        <f>IF(M54=0,0,N54/M54*100-100)</f>
        <v>0</v>
      </c>
      <c r="O55" s="35">
        <f>IF(M54=0,0,O54/M54*100-100)</f>
        <v>5</v>
      </c>
      <c r="P55" s="32"/>
      <c r="Q55" s="4" t="s">
        <v>26</v>
      </c>
      <c r="R55" s="31"/>
      <c r="T55" s="32"/>
      <c r="U55" s="32"/>
    </row>
    <row r="56" spans="1:21" s="2" customFormat="1" ht="0.75" customHeight="1" x14ac:dyDescent="0.15">
      <c r="A56" s="1"/>
      <c r="D56" s="3"/>
      <c r="E56" s="6"/>
      <c r="F56" s="19" t="str">
        <f>G50</f>
        <v>Электроснабжение. Расчёт по зонным тарифам</v>
      </c>
      <c r="G56" s="41"/>
      <c r="H56" s="21"/>
      <c r="I56" s="22"/>
      <c r="J56" s="23"/>
      <c r="K56" s="32"/>
      <c r="L56" s="32"/>
      <c r="M56" s="32"/>
      <c r="N56" s="32"/>
      <c r="O56" s="32"/>
      <c r="P56" s="32"/>
      <c r="Q56" s="4" t="s">
        <v>26</v>
      </c>
      <c r="R56" s="23"/>
      <c r="T56" s="32"/>
      <c r="U56" s="32"/>
    </row>
    <row r="57" spans="1:21" s="2" customFormat="1" ht="6" customHeight="1" x14ac:dyDescent="0.15">
      <c r="A57" s="1"/>
      <c r="D57" s="3"/>
      <c r="E57" s="6"/>
      <c r="F57" s="36"/>
      <c r="G57" s="6"/>
      <c r="H57" s="6"/>
      <c r="I57" s="6"/>
      <c r="J57" s="6"/>
      <c r="K57" s="6"/>
      <c r="L57" s="6"/>
      <c r="M57" s="6"/>
      <c r="N57" s="6"/>
      <c r="O57" s="6"/>
      <c r="P57" s="6"/>
      <c r="Q57" s="4"/>
      <c r="T57" s="6"/>
      <c r="U57" s="6"/>
    </row>
    <row r="58" spans="1:21" s="2" customFormat="1" ht="0.75" customHeight="1" x14ac:dyDescent="0.15">
      <c r="A58" s="1"/>
      <c r="D58" s="3"/>
      <c r="E58" s="6"/>
      <c r="F58" s="19" t="str">
        <f>G58</f>
        <v>Газоснабжение. Сетевой газ</v>
      </c>
      <c r="G58" s="42" t="s">
        <v>27</v>
      </c>
      <c r="H58" s="21"/>
      <c r="I58" s="22"/>
      <c r="J58" s="23"/>
      <c r="K58" s="23"/>
      <c r="L58" s="24"/>
      <c r="M58" s="24"/>
      <c r="N58" s="24"/>
      <c r="O58" s="23"/>
      <c r="P58" s="23"/>
      <c r="Q58" s="4" t="s">
        <v>28</v>
      </c>
      <c r="R58" s="23"/>
      <c r="T58" s="23"/>
      <c r="U58" s="23"/>
    </row>
    <row r="59" spans="1:21" s="2" customFormat="1" ht="12" customHeight="1" x14ac:dyDescent="0.15">
      <c r="A59" s="1"/>
      <c r="D59" s="3"/>
      <c r="E59" s="6"/>
      <c r="F59" s="19" t="str">
        <f>G58</f>
        <v>Газоснабжение. Сетевой газ</v>
      </c>
      <c r="G59" s="42"/>
      <c r="H59" s="25" t="s">
        <v>10</v>
      </c>
      <c r="I59" s="26"/>
      <c r="J59" s="17" t="s">
        <v>17</v>
      </c>
      <c r="K59" s="28">
        <f>SUMIF([1]NTKU1X_AVG_DATA!$C$1:$V$1,$Q59&amp;"_L_RP_TFN",[1]NTKU1X_AVG_DATA!$C$2:$V$2)</f>
        <v>6.2</v>
      </c>
      <c r="L59" s="28">
        <f>SUMIF([1]NTKU1X_AVG_DATA!$C$1:$V$1,$Q59&amp;"_L_RP_TFN",[1]NTKU1X_AVG_DATA!$C$3:$V$3)</f>
        <v>6.34</v>
      </c>
      <c r="M59" s="29">
        <f>L59</f>
        <v>6.34</v>
      </c>
      <c r="N59" s="29">
        <f>M59</f>
        <v>6.34</v>
      </c>
      <c r="O59" s="29">
        <f>N59*1.03</f>
        <v>6.5301999999999998</v>
      </c>
      <c r="P59" s="30">
        <f>O59</f>
        <v>6.5301999999999998</v>
      </c>
      <c r="Q59" s="4" t="s">
        <v>28</v>
      </c>
      <c r="R59" s="31"/>
      <c r="T59" s="32"/>
      <c r="U59" s="32"/>
    </row>
    <row r="60" spans="1:21" s="2" customFormat="1" ht="12" customHeight="1" x14ac:dyDescent="0.15">
      <c r="A60" s="1"/>
      <c r="D60" s="3"/>
      <c r="E60" s="6"/>
      <c r="F60" s="19" t="str">
        <f>G58</f>
        <v>Газоснабжение. Сетевой газ</v>
      </c>
      <c r="G60" s="42"/>
      <c r="H60" s="33"/>
      <c r="I60" s="34"/>
      <c r="J60" s="27" t="s">
        <v>12</v>
      </c>
      <c r="K60" s="32"/>
      <c r="L60" s="30">
        <f>IF(K59=0,0,L59/K59*100-100)</f>
        <v>2.2580645161290249</v>
      </c>
      <c r="M60" s="32"/>
      <c r="N60" s="35">
        <f>IF(M59=0,0,N59/M59*100-100)</f>
        <v>0</v>
      </c>
      <c r="O60" s="35">
        <f>IF(M59=0,0,O59/M59*100-100)</f>
        <v>3</v>
      </c>
      <c r="P60" s="32"/>
      <c r="Q60" s="4" t="s">
        <v>28</v>
      </c>
      <c r="R60" s="31"/>
      <c r="T60" s="32"/>
      <c r="U60" s="32"/>
    </row>
    <row r="61" spans="1:21" s="2" customFormat="1" ht="0.75" customHeight="1" x14ac:dyDescent="0.15">
      <c r="A61" s="1"/>
      <c r="D61" s="3"/>
      <c r="E61" s="6"/>
      <c r="F61" s="19" t="str">
        <f>G58</f>
        <v>Газоснабжение. Сетевой газ</v>
      </c>
      <c r="G61" s="42"/>
      <c r="H61" s="21"/>
      <c r="I61" s="22"/>
      <c r="J61" s="23"/>
      <c r="K61" s="32"/>
      <c r="L61" s="32"/>
      <c r="M61" s="32"/>
      <c r="N61" s="32"/>
      <c r="O61" s="32"/>
      <c r="P61" s="32"/>
      <c r="Q61" s="4" t="s">
        <v>28</v>
      </c>
      <c r="R61" s="23"/>
      <c r="T61" s="32"/>
      <c r="U61" s="32"/>
    </row>
    <row r="62" spans="1:21" s="2" customFormat="1" ht="12" customHeight="1" x14ac:dyDescent="0.15">
      <c r="A62" s="1"/>
      <c r="D62" s="3"/>
      <c r="E62" s="6"/>
      <c r="F62" s="19" t="str">
        <f>G58</f>
        <v>Газоснабжение. Сетевой газ</v>
      </c>
      <c r="G62" s="42"/>
      <c r="H62" s="25" t="s">
        <v>13</v>
      </c>
      <c r="I62" s="26"/>
      <c r="J62" s="17" t="s">
        <v>14</v>
      </c>
      <c r="K62" s="28">
        <f>SUMIF([1]NTKU1X_AVG_DATA!$C$1:$V$1,$Q62&amp;"_L_RP_COSTR",[1]NTKU1X_AVG_DATA!$C$2:$V$2)</f>
        <v>4319932.9119999995</v>
      </c>
      <c r="L62" s="28">
        <f>SUMIF([1]NTKU1X_AVG_DATA!$C$1:$V$1,$Q62&amp;"_L_RP_COSTR",[1]NTKU1X_AVG_DATA!$C$3:$V$3)</f>
        <v>4477745.5640000002</v>
      </c>
      <c r="M62" s="29">
        <f>L62</f>
        <v>4477745.5640000002</v>
      </c>
      <c r="N62" s="29">
        <f>M62</f>
        <v>4477745.5640000002</v>
      </c>
      <c r="O62" s="29">
        <f>N62*1.03</f>
        <v>4612077.9309200002</v>
      </c>
      <c r="P62" s="30">
        <f>O62</f>
        <v>4612077.9309200002</v>
      </c>
      <c r="Q62" s="4" t="s">
        <v>28</v>
      </c>
      <c r="R62" s="31"/>
      <c r="T62" s="29"/>
      <c r="U62" s="29"/>
    </row>
    <row r="63" spans="1:21" s="2" customFormat="1" ht="12" customHeight="1" x14ac:dyDescent="0.15">
      <c r="A63" s="1"/>
      <c r="D63" s="3"/>
      <c r="E63" s="6"/>
      <c r="F63" s="19" t="str">
        <f>G58</f>
        <v>Газоснабжение. Сетевой газ</v>
      </c>
      <c r="G63" s="42"/>
      <c r="H63" s="33"/>
      <c r="I63" s="34"/>
      <c r="J63" s="27" t="s">
        <v>12</v>
      </c>
      <c r="K63" s="32"/>
      <c r="L63" s="30">
        <f>IF(K62=0,0,L62/K62*100-100)</f>
        <v>3.6531273798633634</v>
      </c>
      <c r="M63" s="32"/>
      <c r="N63" s="35">
        <f>IF(M62=0,0,N62/M62*100-100)</f>
        <v>0</v>
      </c>
      <c r="O63" s="35">
        <f>IF(M62=0,0,O62/M62*100-100)</f>
        <v>3</v>
      </c>
      <c r="P63" s="32"/>
      <c r="Q63" s="4" t="s">
        <v>28</v>
      </c>
      <c r="R63" s="31"/>
      <c r="T63" s="32"/>
      <c r="U63" s="32"/>
    </row>
    <row r="64" spans="1:21" s="2" customFormat="1" ht="0.75" customHeight="1" x14ac:dyDescent="0.15">
      <c r="A64" s="1"/>
      <c r="D64" s="3"/>
      <c r="E64" s="6"/>
      <c r="F64" s="19" t="str">
        <f>G58</f>
        <v>Газоснабжение. Сетевой газ</v>
      </c>
      <c r="G64" s="42"/>
      <c r="H64" s="21"/>
      <c r="I64" s="22"/>
      <c r="J64" s="23"/>
      <c r="K64" s="32"/>
      <c r="L64" s="32"/>
      <c r="M64" s="32"/>
      <c r="N64" s="32"/>
      <c r="O64" s="32"/>
      <c r="P64" s="32"/>
      <c r="Q64" s="4" t="s">
        <v>28</v>
      </c>
      <c r="R64" s="23"/>
      <c r="T64" s="32"/>
      <c r="U64" s="32"/>
    </row>
    <row r="65" spans="1:21" s="2" customFormat="1" ht="6" customHeight="1" x14ac:dyDescent="0.15">
      <c r="A65" s="1"/>
      <c r="D65" s="3"/>
      <c r="E65" s="6"/>
      <c r="F65" s="36"/>
      <c r="G65" s="6"/>
      <c r="H65" s="6"/>
      <c r="I65" s="6"/>
      <c r="J65" s="6"/>
      <c r="K65" s="6"/>
      <c r="L65" s="6"/>
      <c r="M65" s="6"/>
      <c r="N65" s="6"/>
      <c r="O65" s="6"/>
      <c r="P65" s="6"/>
      <c r="Q65" s="4"/>
      <c r="T65" s="6"/>
      <c r="U65" s="6"/>
    </row>
    <row r="66" spans="1:21" s="2" customFormat="1" ht="0.75" customHeight="1" x14ac:dyDescent="0.15">
      <c r="A66" s="1"/>
      <c r="D66" s="3"/>
      <c r="E66" s="6"/>
      <c r="F66" s="19" t="str">
        <f>G66</f>
        <v>Газоснабжение. Сжиженный газ</v>
      </c>
      <c r="G66" s="43" t="s">
        <v>29</v>
      </c>
      <c r="H66" s="21"/>
      <c r="I66" s="22"/>
      <c r="J66" s="23"/>
      <c r="K66" s="23"/>
      <c r="L66" s="24"/>
      <c r="M66" s="24"/>
      <c r="N66" s="24"/>
      <c r="O66" s="23"/>
      <c r="P66" s="23"/>
      <c r="Q66" s="4" t="s">
        <v>30</v>
      </c>
      <c r="R66" s="23"/>
      <c r="T66" s="23"/>
      <c r="U66" s="23"/>
    </row>
    <row r="67" spans="1:21" s="2" customFormat="1" ht="12" customHeight="1" x14ac:dyDescent="0.15">
      <c r="A67" s="1"/>
      <c r="D67" s="3"/>
      <c r="E67" s="6"/>
      <c r="F67" s="19" t="str">
        <f>G66</f>
        <v>Газоснабжение. Сжиженный газ</v>
      </c>
      <c r="G67" s="43"/>
      <c r="H67" s="25" t="s">
        <v>10</v>
      </c>
      <c r="I67" s="26"/>
      <c r="J67" s="17" t="s">
        <v>31</v>
      </c>
      <c r="K67" s="28">
        <f>SUMIF([1]NTKU1X_AVG_DATA!$C$1:$V$1,$Q67&amp;"_L_RP_TFN",[1]NTKU1X_AVG_DATA!$C$2:$V$2)</f>
        <v>49.2</v>
      </c>
      <c r="L67" s="28">
        <f>SUMIF([1]NTKU1X_AVG_DATA!$C$1:$V$1,$Q67&amp;"_L_RP_TFN",[1]NTKU1X_AVG_DATA!$C$3:$V$3)</f>
        <v>48.16</v>
      </c>
      <c r="M67" s="29">
        <f>L67</f>
        <v>48.16</v>
      </c>
      <c r="N67" s="29">
        <f>M67</f>
        <v>48.16</v>
      </c>
      <c r="O67" s="29">
        <f>N67*1.03</f>
        <v>49.604799999999997</v>
      </c>
      <c r="P67" s="30">
        <f>O67</f>
        <v>49.604799999999997</v>
      </c>
      <c r="Q67" s="4" t="s">
        <v>30</v>
      </c>
      <c r="R67" s="31"/>
      <c r="T67" s="32"/>
      <c r="U67" s="32"/>
    </row>
    <row r="68" spans="1:21" s="2" customFormat="1" ht="12" customHeight="1" x14ac:dyDescent="0.15">
      <c r="A68" s="1"/>
      <c r="D68" s="3"/>
      <c r="E68" s="6"/>
      <c r="F68" s="19" t="str">
        <f>G66</f>
        <v>Газоснабжение. Сжиженный газ</v>
      </c>
      <c r="G68" s="43"/>
      <c r="H68" s="33"/>
      <c r="I68" s="34"/>
      <c r="J68" s="27" t="s">
        <v>12</v>
      </c>
      <c r="K68" s="32"/>
      <c r="L68" s="30">
        <f>IF(K67=0,0,L67/K67*100-100)</f>
        <v>-2.1138211382113923</v>
      </c>
      <c r="M68" s="32"/>
      <c r="N68" s="35">
        <f>IF(M67=0,0,N67/M67*100-100)</f>
        <v>0</v>
      </c>
      <c r="O68" s="35">
        <f>IF(M67=0,0,O67/M67*100-100)</f>
        <v>3</v>
      </c>
      <c r="P68" s="32"/>
      <c r="Q68" s="4" t="s">
        <v>30</v>
      </c>
      <c r="R68" s="31"/>
      <c r="T68" s="32"/>
      <c r="U68" s="32"/>
    </row>
    <row r="69" spans="1:21" s="2" customFormat="1" ht="0.75" customHeight="1" x14ac:dyDescent="0.15">
      <c r="A69" s="1"/>
      <c r="D69" s="3"/>
      <c r="E69" s="6"/>
      <c r="F69" s="19" t="str">
        <f>G66</f>
        <v>Газоснабжение. Сжиженный газ</v>
      </c>
      <c r="G69" s="43"/>
      <c r="H69" s="21"/>
      <c r="I69" s="22"/>
      <c r="J69" s="23"/>
      <c r="K69" s="32"/>
      <c r="L69" s="32"/>
      <c r="M69" s="32"/>
      <c r="N69" s="32"/>
      <c r="O69" s="32"/>
      <c r="P69" s="32"/>
      <c r="Q69" s="4" t="s">
        <v>30</v>
      </c>
      <c r="R69" s="23"/>
      <c r="T69" s="32"/>
      <c r="U69" s="32"/>
    </row>
    <row r="70" spans="1:21" s="2" customFormat="1" ht="12" customHeight="1" x14ac:dyDescent="0.15">
      <c r="A70" s="1"/>
      <c r="D70" s="3"/>
      <c r="E70" s="6"/>
      <c r="F70" s="19" t="str">
        <f>G66</f>
        <v>Газоснабжение. Сжиженный газ</v>
      </c>
      <c r="G70" s="43"/>
      <c r="H70" s="25" t="s">
        <v>13</v>
      </c>
      <c r="I70" s="26"/>
      <c r="J70" s="17" t="s">
        <v>14</v>
      </c>
      <c r="K70" s="28">
        <f>SUMIF([1]NTKU1X_AVG_DATA!$C$1:$V$1,$Q70&amp;"_L_RP_COSTR",[1]NTKU1X_AVG_DATA!$C$2:$V$2)</f>
        <v>54344.75</v>
      </c>
      <c r="L70" s="28">
        <f>SUMIF([1]NTKU1X_AVG_DATA!$C$1:$V$1,$Q70&amp;"_L_RP_COSTR",[1]NTKU1X_AVG_DATA!$C$3:$V$3)</f>
        <v>53196.639999999999</v>
      </c>
      <c r="M70" s="29">
        <f>L70</f>
        <v>53196.639999999999</v>
      </c>
      <c r="N70" s="29">
        <f>M70</f>
        <v>53196.639999999999</v>
      </c>
      <c r="O70" s="29">
        <f>N70*1.03</f>
        <v>54792.539199999999</v>
      </c>
      <c r="P70" s="30">
        <f>O70</f>
        <v>54792.539199999999</v>
      </c>
      <c r="Q70" s="4" t="s">
        <v>30</v>
      </c>
      <c r="R70" s="31"/>
      <c r="T70" s="29"/>
      <c r="U70" s="29"/>
    </row>
    <row r="71" spans="1:21" s="2" customFormat="1" ht="12" customHeight="1" x14ac:dyDescent="0.15">
      <c r="A71" s="1"/>
      <c r="D71" s="3"/>
      <c r="E71" s="6"/>
      <c r="F71" s="19" t="str">
        <f>G66</f>
        <v>Газоснабжение. Сжиженный газ</v>
      </c>
      <c r="G71" s="43"/>
      <c r="H71" s="33"/>
      <c r="I71" s="34"/>
      <c r="J71" s="27" t="s">
        <v>12</v>
      </c>
      <c r="K71" s="32"/>
      <c r="L71" s="30">
        <f>IF(K70=0,0,L70/K70*100-100)</f>
        <v>-2.1126419755358086</v>
      </c>
      <c r="M71" s="32"/>
      <c r="N71" s="35">
        <f>IF(M70=0,0,N70/M70*100-100)</f>
        <v>0</v>
      </c>
      <c r="O71" s="35">
        <f>IF(M70=0,0,O70/M70*100-100)</f>
        <v>3</v>
      </c>
      <c r="P71" s="32"/>
      <c r="Q71" s="4" t="s">
        <v>30</v>
      </c>
      <c r="R71" s="31"/>
      <c r="T71" s="32"/>
      <c r="U71" s="32"/>
    </row>
    <row r="72" spans="1:21" s="2" customFormat="1" ht="0.75" customHeight="1" x14ac:dyDescent="0.15">
      <c r="A72" s="1"/>
      <c r="D72" s="3"/>
      <c r="E72" s="6"/>
      <c r="F72" s="19" t="str">
        <f>G66</f>
        <v>Газоснабжение. Сжиженный газ</v>
      </c>
      <c r="G72" s="43"/>
      <c r="H72" s="21"/>
      <c r="I72" s="22"/>
      <c r="J72" s="23"/>
      <c r="K72" s="32"/>
      <c r="L72" s="32"/>
      <c r="M72" s="32"/>
      <c r="N72" s="32"/>
      <c r="O72" s="32"/>
      <c r="P72" s="32"/>
      <c r="Q72" s="4" t="s">
        <v>30</v>
      </c>
      <c r="R72" s="23"/>
      <c r="T72" s="32"/>
      <c r="U72" s="32"/>
    </row>
    <row r="73" spans="1:21" s="2" customFormat="1" ht="6" customHeight="1" x14ac:dyDescent="0.15">
      <c r="A73" s="1"/>
      <c r="D73" s="3"/>
      <c r="E73" s="6"/>
      <c r="F73" s="36"/>
      <c r="G73" s="6"/>
      <c r="H73" s="6"/>
      <c r="I73" s="6"/>
      <c r="J73" s="6"/>
      <c r="K73" s="6"/>
      <c r="L73" s="6"/>
      <c r="M73" s="6"/>
      <c r="N73" s="6"/>
      <c r="O73" s="6"/>
      <c r="P73" s="6"/>
      <c r="Q73" s="4"/>
      <c r="T73" s="6"/>
      <c r="U73" s="6"/>
    </row>
    <row r="74" spans="1:21" s="2" customFormat="1" ht="0.75" customHeight="1" x14ac:dyDescent="0.15">
      <c r="A74" s="1"/>
      <c r="D74" s="3"/>
      <c r="E74" s="6"/>
      <c r="F74" s="19" t="str">
        <f>G74</f>
        <v>Поставки твёрдого топлива при наличии печного отопления</v>
      </c>
      <c r="G74" s="44" t="s">
        <v>32</v>
      </c>
      <c r="H74" s="21"/>
      <c r="I74" s="22"/>
      <c r="J74" s="23"/>
      <c r="K74" s="23"/>
      <c r="L74" s="24"/>
      <c r="M74" s="24"/>
      <c r="N74" s="24"/>
      <c r="O74" s="23"/>
      <c r="P74" s="23"/>
      <c r="Q74" s="4" t="s">
        <v>33</v>
      </c>
      <c r="R74" s="23"/>
      <c r="T74" s="23"/>
      <c r="U74" s="23"/>
    </row>
    <row r="75" spans="1:21" s="2" customFormat="1" ht="12" customHeight="1" x14ac:dyDescent="0.15">
      <c r="A75" s="1"/>
      <c r="D75" s="3"/>
      <c r="E75" s="6"/>
      <c r="F75" s="19" t="str">
        <f>G74</f>
        <v>Поставки твёрдого топлива при наличии печного отопления</v>
      </c>
      <c r="G75" s="44"/>
      <c r="H75" s="25" t="s">
        <v>10</v>
      </c>
      <c r="I75" s="26"/>
      <c r="J75" s="17" t="s">
        <v>31</v>
      </c>
      <c r="K75" s="28">
        <f>SUMIF([1]NTKU1X_AVG_DATA!$C$1:$V$1,$Q75&amp;"_L_RP_TFN",[1]NTKU1X_AVG_DATA!$C$2:$V$2)</f>
        <v>0</v>
      </c>
      <c r="L75" s="28">
        <f>SUMIF([1]NTKU1X_AVG_DATA!$C$1:$V$1,$Q75&amp;"_L_RP_TFN",[1]NTKU1X_AVG_DATA!$C$3:$V$3)</f>
        <v>0</v>
      </c>
      <c r="M75" s="29">
        <f>L75</f>
        <v>0</v>
      </c>
      <c r="N75" s="29">
        <f>M75</f>
        <v>0</v>
      </c>
      <c r="O75" s="29"/>
      <c r="P75" s="30">
        <f>O75</f>
        <v>0</v>
      </c>
      <c r="Q75" s="4" t="s">
        <v>33</v>
      </c>
      <c r="R75" s="31"/>
      <c r="T75" s="32"/>
      <c r="U75" s="32"/>
    </row>
    <row r="76" spans="1:21" s="2" customFormat="1" ht="12" customHeight="1" x14ac:dyDescent="0.15">
      <c r="A76" s="1"/>
      <c r="D76" s="3"/>
      <c r="E76" s="6"/>
      <c r="F76" s="19" t="str">
        <f>G74</f>
        <v>Поставки твёрдого топлива при наличии печного отопления</v>
      </c>
      <c r="G76" s="44"/>
      <c r="H76" s="33"/>
      <c r="I76" s="34"/>
      <c r="J76" s="27" t="s">
        <v>12</v>
      </c>
      <c r="K76" s="32"/>
      <c r="L76" s="30">
        <f>IF(K75=0,0,L75/K75*100-100)</f>
        <v>0</v>
      </c>
      <c r="M76" s="32"/>
      <c r="N76" s="35">
        <f>IF(M75=0,0,N75/M75*100-100)</f>
        <v>0</v>
      </c>
      <c r="O76" s="35">
        <f>IF(M75=0,0,O75/M75*100-100)</f>
        <v>0</v>
      </c>
      <c r="P76" s="32"/>
      <c r="Q76" s="4" t="s">
        <v>33</v>
      </c>
      <c r="R76" s="31"/>
      <c r="T76" s="32"/>
      <c r="U76" s="32"/>
    </row>
    <row r="77" spans="1:21" s="2" customFormat="1" ht="0.75" customHeight="1" x14ac:dyDescent="0.15">
      <c r="A77" s="1"/>
      <c r="D77" s="3"/>
      <c r="E77" s="6"/>
      <c r="F77" s="19" t="str">
        <f>G74</f>
        <v>Поставки твёрдого топлива при наличии печного отопления</v>
      </c>
      <c r="G77" s="44"/>
      <c r="H77" s="21"/>
      <c r="I77" s="22"/>
      <c r="J77" s="23"/>
      <c r="K77" s="32"/>
      <c r="L77" s="32"/>
      <c r="M77" s="32"/>
      <c r="N77" s="32"/>
      <c r="O77" s="32"/>
      <c r="P77" s="32"/>
      <c r="Q77" s="4" t="s">
        <v>33</v>
      </c>
      <c r="R77" s="23"/>
      <c r="T77" s="32"/>
      <c r="U77" s="32"/>
    </row>
    <row r="78" spans="1:21" s="2" customFormat="1" ht="12" customHeight="1" x14ac:dyDescent="0.15">
      <c r="A78" s="1"/>
      <c r="D78" s="3"/>
      <c r="E78" s="6"/>
      <c r="F78" s="19" t="str">
        <f>G74</f>
        <v>Поставки твёрдого топлива при наличии печного отопления</v>
      </c>
      <c r="G78" s="44"/>
      <c r="H78" s="25" t="s">
        <v>13</v>
      </c>
      <c r="I78" s="26"/>
      <c r="J78" s="17" t="s">
        <v>14</v>
      </c>
      <c r="K78" s="28">
        <f>SUMIF([1]NTKU1X_AVG_DATA!$C$1:$V$1,$Q78&amp;"_L_RP_COSTR",[1]NTKU1X_AVG_DATA!$C$2:$V$2)</f>
        <v>0</v>
      </c>
      <c r="L78" s="28">
        <f>SUMIF([1]NTKU1X_AVG_DATA!$C$1:$V$1,$Q78&amp;"_L_RP_COSTR",[1]NTKU1X_AVG_DATA!$C$3:$V$3)</f>
        <v>0</v>
      </c>
      <c r="M78" s="29">
        <f>L78</f>
        <v>0</v>
      </c>
      <c r="N78" s="29">
        <f>M78</f>
        <v>0</v>
      </c>
      <c r="O78" s="29"/>
      <c r="P78" s="30">
        <f>O78</f>
        <v>0</v>
      </c>
      <c r="Q78" s="4" t="s">
        <v>33</v>
      </c>
      <c r="R78" s="31"/>
      <c r="T78" s="29"/>
      <c r="U78" s="29"/>
    </row>
    <row r="79" spans="1:21" s="2" customFormat="1" ht="12" customHeight="1" x14ac:dyDescent="0.15">
      <c r="A79" s="1"/>
      <c r="D79" s="3"/>
      <c r="E79" s="6"/>
      <c r="F79" s="19" t="str">
        <f>G74</f>
        <v>Поставки твёрдого топлива при наличии печного отопления</v>
      </c>
      <c r="G79" s="44"/>
      <c r="H79" s="33"/>
      <c r="I79" s="34"/>
      <c r="J79" s="27" t="s">
        <v>12</v>
      </c>
      <c r="K79" s="32"/>
      <c r="L79" s="30">
        <f>IF(K78=0,0,L78/K78*100-100)</f>
        <v>0</v>
      </c>
      <c r="M79" s="32"/>
      <c r="N79" s="35">
        <f>IF(M78=0,0,N78/M78*100-100)</f>
        <v>0</v>
      </c>
      <c r="O79" s="35">
        <f>IF(M78=0,0,O78/M78*100-100)</f>
        <v>0</v>
      </c>
      <c r="P79" s="32"/>
      <c r="Q79" s="4" t="s">
        <v>33</v>
      </c>
      <c r="R79" s="31"/>
      <c r="T79" s="32"/>
      <c r="U79" s="32"/>
    </row>
    <row r="80" spans="1:21" s="2" customFormat="1" ht="0.75" customHeight="1" x14ac:dyDescent="0.15">
      <c r="A80" s="1"/>
      <c r="D80" s="3"/>
      <c r="E80" s="6"/>
      <c r="F80" s="19" t="str">
        <f>G74</f>
        <v>Поставки твёрдого топлива при наличии печного отопления</v>
      </c>
      <c r="G80" s="44"/>
      <c r="H80" s="21"/>
      <c r="I80" s="22"/>
      <c r="J80" s="23"/>
      <c r="K80" s="32"/>
      <c r="L80" s="32"/>
      <c r="M80" s="32"/>
      <c r="N80" s="32"/>
      <c r="O80" s="32"/>
      <c r="P80" s="32"/>
      <c r="Q80" s="4" t="s">
        <v>33</v>
      </c>
      <c r="R80" s="23"/>
      <c r="T80" s="32"/>
      <c r="U80" s="32"/>
    </row>
    <row r="81" spans="1:21" s="2" customFormat="1" ht="6" customHeight="1" x14ac:dyDescent="0.15">
      <c r="A81" s="1"/>
      <c r="D81" s="3"/>
      <c r="E81" s="6"/>
      <c r="F81" s="36"/>
      <c r="G81" s="6"/>
      <c r="H81" s="6"/>
      <c r="I81" s="6"/>
      <c r="J81" s="6"/>
      <c r="K81" s="6"/>
      <c r="L81" s="6"/>
      <c r="M81" s="6"/>
      <c r="N81" s="6"/>
      <c r="O81" s="6"/>
      <c r="P81" s="6"/>
      <c r="Q81" s="4"/>
      <c r="T81" s="6"/>
      <c r="U81" s="6"/>
    </row>
    <row r="82" spans="1:21" s="2" customFormat="1" ht="0.75" customHeight="1" x14ac:dyDescent="0.15">
      <c r="A82" s="1"/>
      <c r="D82" s="3"/>
      <c r="E82" s="6"/>
      <c r="F82" s="19" t="str">
        <f>G82</f>
        <v>Обращение с твёрдыми коммунальными отходами</v>
      </c>
      <c r="G82" s="45" t="s">
        <v>34</v>
      </c>
      <c r="H82" s="21"/>
      <c r="I82" s="22"/>
      <c r="J82" s="23"/>
      <c r="K82" s="23"/>
      <c r="L82" s="24"/>
      <c r="M82" s="24"/>
      <c r="N82" s="24"/>
      <c r="O82" s="23"/>
      <c r="P82" s="23"/>
      <c r="Q82" s="4" t="s">
        <v>35</v>
      </c>
      <c r="R82" s="23"/>
      <c r="T82" s="23"/>
      <c r="U82" s="23"/>
    </row>
    <row r="83" spans="1:21" s="2" customFormat="1" ht="12" customHeight="1" x14ac:dyDescent="0.15">
      <c r="A83" s="1"/>
      <c r="D83" s="3"/>
      <c r="E83" s="6"/>
      <c r="F83" s="19" t="str">
        <f>G82</f>
        <v>Обращение с твёрдыми коммунальными отходами</v>
      </c>
      <c r="G83" s="45"/>
      <c r="H83" s="25" t="s">
        <v>10</v>
      </c>
      <c r="I83" s="26"/>
      <c r="J83" s="17" t="s">
        <v>31</v>
      </c>
      <c r="K83" s="28">
        <f>SUMIF([1]NTKU1X_AVG_DATA!$C$1:$V$1,$Q83&amp;"_L_RP_TFN",[1]NTKU1X_AVG_DATA!$C$2:$V$2)</f>
        <v>490.14</v>
      </c>
      <c r="L83" s="28">
        <f>SUMIF([1]NTKU1X_AVG_DATA!$C$1:$V$1,$Q83&amp;"_L_RP_TFN",[1]NTKU1X_AVG_DATA!$C$3:$V$3)</f>
        <v>511.64</v>
      </c>
      <c r="M83" s="29">
        <f>L83</f>
        <v>511.64</v>
      </c>
      <c r="N83" s="29">
        <f>M83</f>
        <v>511.64</v>
      </c>
      <c r="O83" s="29">
        <f>N83*1.04</f>
        <v>532.10559999999998</v>
      </c>
      <c r="P83" s="30">
        <f>O83</f>
        <v>532.10559999999998</v>
      </c>
      <c r="Q83" s="4" t="s">
        <v>35</v>
      </c>
      <c r="R83" s="31"/>
      <c r="T83" s="32"/>
      <c r="U83" s="32"/>
    </row>
    <row r="84" spans="1:21" s="2" customFormat="1" ht="12" customHeight="1" x14ac:dyDescent="0.15">
      <c r="A84" s="1"/>
      <c r="D84" s="3"/>
      <c r="E84" s="6"/>
      <c r="F84" s="19" t="str">
        <f>G82</f>
        <v>Обращение с твёрдыми коммунальными отходами</v>
      </c>
      <c r="G84" s="45"/>
      <c r="H84" s="33"/>
      <c r="I84" s="34"/>
      <c r="J84" s="27" t="s">
        <v>12</v>
      </c>
      <c r="K84" s="32"/>
      <c r="L84" s="30">
        <f>IF(K83=0,0,L83/K83*100-100)</f>
        <v>4.3865018158077334</v>
      </c>
      <c r="M84" s="32"/>
      <c r="N84" s="35">
        <f>IF(M83=0,0,N83/M83*100-100)</f>
        <v>0</v>
      </c>
      <c r="O84" s="35">
        <f>IF(M83=0,0,O83/M83*100-100)</f>
        <v>4</v>
      </c>
      <c r="P84" s="32"/>
      <c r="Q84" s="4" t="s">
        <v>35</v>
      </c>
      <c r="R84" s="31"/>
      <c r="T84" s="32"/>
      <c r="U84" s="32"/>
    </row>
    <row r="85" spans="1:21" s="2" customFormat="1" ht="0.75" customHeight="1" x14ac:dyDescent="0.15">
      <c r="A85" s="1"/>
      <c r="D85" s="3"/>
      <c r="E85" s="6"/>
      <c r="F85" s="19" t="str">
        <f>G82</f>
        <v>Обращение с твёрдыми коммунальными отходами</v>
      </c>
      <c r="G85" s="45"/>
      <c r="H85" s="21"/>
      <c r="I85" s="22"/>
      <c r="J85" s="23"/>
      <c r="K85" s="32"/>
      <c r="L85" s="32"/>
      <c r="M85" s="32"/>
      <c r="N85" s="32"/>
      <c r="O85" s="32"/>
      <c r="P85" s="32"/>
      <c r="Q85" s="4" t="s">
        <v>35</v>
      </c>
      <c r="R85" s="23"/>
      <c r="T85" s="32"/>
      <c r="U85" s="32"/>
    </row>
    <row r="86" spans="1:21" s="2" customFormat="1" ht="12" customHeight="1" x14ac:dyDescent="0.15">
      <c r="A86" s="1"/>
      <c r="D86" s="3"/>
      <c r="E86" s="6"/>
      <c r="F86" s="19" t="str">
        <f>G82</f>
        <v>Обращение с твёрдыми коммунальными отходами</v>
      </c>
      <c r="G86" s="45"/>
      <c r="H86" s="25" t="s">
        <v>13</v>
      </c>
      <c r="I86" s="26"/>
      <c r="J86" s="17" t="s">
        <v>14</v>
      </c>
      <c r="K86" s="28">
        <f>SUMIF([1]NTKU1X_AVG_DATA!$C$1:$V$1,$Q86&amp;"_L_RP_COSTR",[1]NTKU1X_AVG_DATA!$C$2:$V$2)</f>
        <v>1175020.5190000001</v>
      </c>
      <c r="L86" s="28">
        <f>SUMIF([1]NTKU1X_AVG_DATA!$C$1:$V$1,$Q86&amp;"_L_RP_COSTR",[1]NTKU1X_AVG_DATA!$C$3:$V$3)</f>
        <v>1226569.453</v>
      </c>
      <c r="M86" s="29">
        <f>L86</f>
        <v>1226569.453</v>
      </c>
      <c r="N86" s="29">
        <f>M86</f>
        <v>1226569.453</v>
      </c>
      <c r="O86" s="29">
        <f>N86*1.04</f>
        <v>1275632.2311200001</v>
      </c>
      <c r="P86" s="30">
        <f>O86</f>
        <v>1275632.2311200001</v>
      </c>
      <c r="Q86" s="4" t="s">
        <v>35</v>
      </c>
      <c r="R86" s="31"/>
      <c r="T86" s="29"/>
      <c r="U86" s="29"/>
    </row>
    <row r="87" spans="1:21" s="2" customFormat="1" ht="12" customHeight="1" x14ac:dyDescent="0.15">
      <c r="A87" s="1"/>
      <c r="D87" s="3"/>
      <c r="E87" s="6"/>
      <c r="F87" s="19" t="str">
        <f>G82</f>
        <v>Обращение с твёрдыми коммунальными отходами</v>
      </c>
      <c r="G87" s="45"/>
      <c r="H87" s="33"/>
      <c r="I87" s="34"/>
      <c r="J87" s="27" t="s">
        <v>12</v>
      </c>
      <c r="K87" s="32"/>
      <c r="L87" s="30">
        <f>IF(K86=0,0,L86/K86*100-100)</f>
        <v>4.3870667078963521</v>
      </c>
      <c r="M87" s="32"/>
      <c r="N87" s="35">
        <f>IF(M86=0,0,N86/M86*100-100)</f>
        <v>0</v>
      </c>
      <c r="O87" s="35">
        <f>IF(M86=0,0,O86/M86*100-100)</f>
        <v>4</v>
      </c>
      <c r="P87" s="32"/>
      <c r="Q87" s="4" t="s">
        <v>35</v>
      </c>
      <c r="R87" s="31"/>
      <c r="T87" s="32"/>
      <c r="U87" s="32"/>
    </row>
    <row r="88" spans="1:21" s="2" customFormat="1" ht="0.75" customHeight="1" x14ac:dyDescent="0.15">
      <c r="A88" s="1"/>
      <c r="D88" s="3"/>
      <c r="E88" s="6"/>
      <c r="F88" s="19" t="str">
        <f>G82</f>
        <v>Обращение с твёрдыми коммунальными отходами</v>
      </c>
      <c r="G88" s="45"/>
      <c r="H88" s="21"/>
      <c r="I88" s="22"/>
      <c r="J88" s="23"/>
      <c r="K88" s="32"/>
      <c r="L88" s="32"/>
      <c r="M88" s="32"/>
      <c r="N88" s="32"/>
      <c r="O88" s="32"/>
      <c r="P88" s="32"/>
      <c r="Q88" s="4" t="s">
        <v>35</v>
      </c>
      <c r="R88" s="23"/>
      <c r="T88" s="32"/>
      <c r="U88" s="32"/>
    </row>
    <row r="89" spans="1:21" s="2" customFormat="1" ht="6" customHeight="1" x14ac:dyDescent="0.15">
      <c r="A89" s="1"/>
      <c r="D89" s="3"/>
      <c r="E89" s="6"/>
      <c r="F89" s="36"/>
      <c r="G89" s="6"/>
      <c r="H89" s="6"/>
      <c r="I89" s="6"/>
      <c r="J89" s="6"/>
      <c r="K89" s="6"/>
      <c r="L89" s="6"/>
      <c r="M89" s="6"/>
      <c r="N89" s="6"/>
      <c r="O89" s="6"/>
      <c r="P89" s="6"/>
      <c r="Q89" s="4"/>
      <c r="T89" s="6"/>
      <c r="U89" s="6"/>
    </row>
    <row r="90" spans="1:21" s="2" customFormat="1" ht="0.75" customHeight="1" x14ac:dyDescent="0.15">
      <c r="A90" s="1"/>
      <c r="D90" s="3"/>
      <c r="E90" s="6"/>
      <c r="F90" s="19" t="str">
        <f>G90</f>
        <v>Итого коммунальные услуги (без учёта обращения с ТКО)</v>
      </c>
      <c r="G90" s="46" t="s">
        <v>36</v>
      </c>
      <c r="H90" s="21"/>
      <c r="I90" s="22"/>
      <c r="J90" s="23"/>
      <c r="K90" s="23"/>
      <c r="L90" s="24"/>
      <c r="M90" s="24"/>
      <c r="N90" s="24"/>
      <c r="O90" s="23"/>
      <c r="P90" s="23"/>
      <c r="Q90" s="4" t="s">
        <v>37</v>
      </c>
      <c r="R90" s="23"/>
      <c r="T90" s="23"/>
      <c r="U90" s="23"/>
    </row>
    <row r="91" spans="1:21" s="2" customFormat="1" ht="0.75" customHeight="1" x14ac:dyDescent="0.15">
      <c r="A91" s="1"/>
      <c r="D91" s="3"/>
      <c r="E91" s="6"/>
      <c r="F91" s="19" t="str">
        <f>G90</f>
        <v>Итого коммунальные услуги (без учёта обращения с ТКО)</v>
      </c>
      <c r="G91" s="46"/>
      <c r="H91" s="47"/>
      <c r="I91" s="48"/>
      <c r="J91" s="49"/>
      <c r="K91" s="32"/>
      <c r="L91" s="32"/>
      <c r="M91" s="32"/>
      <c r="N91" s="32"/>
      <c r="O91" s="32"/>
      <c r="P91" s="32"/>
      <c r="Q91" s="4" t="s">
        <v>37</v>
      </c>
      <c r="R91" s="23"/>
      <c r="T91" s="32"/>
      <c r="U91" s="32"/>
    </row>
    <row r="92" spans="1:21" s="2" customFormat="1" ht="0.75" customHeight="1" x14ac:dyDescent="0.15">
      <c r="A92" s="1"/>
      <c r="D92" s="3"/>
      <c r="E92" s="6"/>
      <c r="F92" s="19" t="str">
        <f>G90</f>
        <v>Итого коммунальные услуги (без учёта обращения с ТКО)</v>
      </c>
      <c r="G92" s="46"/>
      <c r="H92" s="50"/>
      <c r="I92" s="51"/>
      <c r="J92" s="52"/>
      <c r="K92" s="32"/>
      <c r="L92" s="32"/>
      <c r="M92" s="32"/>
      <c r="N92" s="32"/>
      <c r="O92" s="32"/>
      <c r="P92" s="32"/>
      <c r="Q92" s="4" t="s">
        <v>37</v>
      </c>
      <c r="R92" s="23"/>
      <c r="T92" s="32"/>
      <c r="U92" s="32"/>
    </row>
    <row r="93" spans="1:21" s="2" customFormat="1" ht="0.75" customHeight="1" x14ac:dyDescent="0.15">
      <c r="A93" s="1"/>
      <c r="D93" s="3"/>
      <c r="E93" s="6"/>
      <c r="F93" s="19" t="str">
        <f>G90</f>
        <v>Итого коммунальные услуги (без учёта обращения с ТКО)</v>
      </c>
      <c r="G93" s="46"/>
      <c r="H93" s="21"/>
      <c r="I93" s="22"/>
      <c r="J93" s="23"/>
      <c r="K93" s="32"/>
      <c r="L93" s="32"/>
      <c r="M93" s="32"/>
      <c r="N93" s="32"/>
      <c r="O93" s="32"/>
      <c r="P93" s="32"/>
      <c r="Q93" s="4" t="s">
        <v>37</v>
      </c>
      <c r="R93" s="23"/>
      <c r="T93" s="32"/>
      <c r="U93" s="32"/>
    </row>
    <row r="94" spans="1:21" s="2" customFormat="1" ht="18.75" customHeight="1" thickBot="1" x14ac:dyDescent="0.2">
      <c r="A94" s="1"/>
      <c r="D94" s="3"/>
      <c r="E94" s="6"/>
      <c r="F94" s="19" t="str">
        <f>G90</f>
        <v>Итого коммунальные услуги (без учёта обращения с ТКО)</v>
      </c>
      <c r="G94" s="46"/>
      <c r="H94" s="25" t="s">
        <v>13</v>
      </c>
      <c r="I94" s="26"/>
      <c r="J94" s="17" t="s">
        <v>14</v>
      </c>
      <c r="K94" s="30">
        <f>SUM(K14,K22,K30,K38,K46,K54,K62,K70,K78)</f>
        <v>17350335.531999998</v>
      </c>
      <c r="L94" s="30">
        <f>SUM(L14,L22,L30,L38,L46,L54,L62,L70,L78)</f>
        <v>18379547.946000002</v>
      </c>
      <c r="M94" s="30">
        <f>SUM(M14,M22,M30,M38,M46,M54,M62,M70,M78)</f>
        <v>18379547.946000002</v>
      </c>
      <c r="N94" s="53">
        <f>SUM(N14,N22,N30,N38,N46,N54,N62,N70,N78)</f>
        <v>18379547.946000002</v>
      </c>
      <c r="O94" s="53">
        <f>SUM(O14,O22,O30,O38,O46,O54,O62,O70,O78)</f>
        <v>19103811.87274</v>
      </c>
      <c r="P94" s="30">
        <f>O94</f>
        <v>19103811.87274</v>
      </c>
      <c r="Q94" s="4" t="s">
        <v>37</v>
      </c>
      <c r="R94" s="31"/>
      <c r="T94" s="30">
        <f>SUM(T14,T22,T30,T38,T46,T54,T62,T70,T78)</f>
        <v>0</v>
      </c>
      <c r="U94" s="30">
        <f>SUM(U14,U22,U30,U38,U46,U54,U62,U70,U78)</f>
        <v>0</v>
      </c>
    </row>
    <row r="95" spans="1:21" s="2" customFormat="1" ht="18.75" customHeight="1" thickTop="1" thickBot="1" x14ac:dyDescent="0.2">
      <c r="A95" s="1"/>
      <c r="D95" s="3"/>
      <c r="E95" s="6"/>
      <c r="F95" s="19" t="str">
        <f>G90</f>
        <v>Итого коммунальные услуги (без учёта обращения с ТКО)</v>
      </c>
      <c r="G95" s="46"/>
      <c r="H95" s="33"/>
      <c r="I95" s="34"/>
      <c r="J95" s="27" t="s">
        <v>12</v>
      </c>
      <c r="K95" s="32"/>
      <c r="L95" s="30">
        <f>IF(K94=0,0,L94/K94*100-100)</f>
        <v>5.9319453050448629</v>
      </c>
      <c r="M95" s="54"/>
      <c r="N95" s="55">
        <f>IF(M94=0,0,N94/M94*100-100)</f>
        <v>0</v>
      </c>
      <c r="O95" s="55">
        <f>IF(M94=0,0,O94/M94*100-100)</f>
        <v>3.9405970640187746</v>
      </c>
      <c r="P95" s="56"/>
      <c r="Q95" s="4" t="s">
        <v>37</v>
      </c>
      <c r="R95" s="31"/>
      <c r="T95" s="32"/>
      <c r="U95" s="32"/>
    </row>
    <row r="96" spans="1:21" s="2" customFormat="1" ht="0.75" customHeight="1" thickTop="1" x14ac:dyDescent="0.15">
      <c r="A96" s="1"/>
      <c r="D96" s="3"/>
      <c r="E96" s="6"/>
      <c r="F96" s="19" t="str">
        <f>G90</f>
        <v>Итого коммунальные услуги (без учёта обращения с ТКО)</v>
      </c>
      <c r="G96" s="46"/>
      <c r="H96" s="21"/>
      <c r="I96" s="22"/>
      <c r="J96" s="23"/>
      <c r="K96" s="32"/>
      <c r="L96" s="32"/>
      <c r="M96" s="32"/>
      <c r="N96" s="57"/>
      <c r="O96" s="57"/>
      <c r="P96" s="32"/>
      <c r="Q96" s="4" t="s">
        <v>37</v>
      </c>
      <c r="R96" s="23"/>
      <c r="T96" s="32"/>
      <c r="U96" s="32"/>
    </row>
    <row r="97" spans="1:21" s="2" customFormat="1" ht="0.75" customHeight="1" x14ac:dyDescent="0.15">
      <c r="A97" s="1"/>
      <c r="D97" s="3"/>
      <c r="E97" s="6"/>
      <c r="F97" s="19" t="str">
        <f>G90</f>
        <v>Итого коммунальные услуги (без учёта обращения с ТКО)</v>
      </c>
      <c r="G97" s="46"/>
      <c r="H97" s="21"/>
      <c r="I97" s="22"/>
      <c r="J97" s="49"/>
      <c r="K97" s="32"/>
      <c r="L97" s="32"/>
      <c r="M97" s="32"/>
      <c r="N97" s="32"/>
      <c r="O97" s="32"/>
      <c r="P97" s="32"/>
      <c r="Q97" s="4" t="s">
        <v>37</v>
      </c>
      <c r="R97" s="23"/>
      <c r="T97" s="32"/>
      <c r="U97" s="32"/>
    </row>
    <row r="98" spans="1:21" s="2" customFormat="1" ht="6" customHeight="1" x14ac:dyDescent="0.15">
      <c r="A98" s="1"/>
      <c r="D98" s="3"/>
      <c r="E98" s="6"/>
      <c r="F98" s="36"/>
      <c r="G98" s="6"/>
      <c r="H98" s="6"/>
      <c r="I98" s="6"/>
      <c r="J98" s="6"/>
      <c r="K98" s="6"/>
      <c r="L98" s="6"/>
      <c r="M98" s="6"/>
      <c r="N98" s="6"/>
      <c r="O98" s="6"/>
      <c r="P98" s="6"/>
      <c r="Q98" s="4"/>
      <c r="T98" s="6"/>
      <c r="U98" s="6"/>
    </row>
    <row r="99" spans="1:21" s="2" customFormat="1" ht="0.75" customHeight="1" x14ac:dyDescent="0.15">
      <c r="A99" s="1"/>
      <c r="D99" s="3"/>
      <c r="E99" s="6"/>
      <c r="F99" s="19" t="str">
        <f>G99</f>
        <v>Итого коммунальные услуги (с учётом обращения с ТКО)</v>
      </c>
      <c r="G99" s="58" t="s">
        <v>38</v>
      </c>
      <c r="H99" s="21"/>
      <c r="I99" s="22"/>
      <c r="J99" s="23"/>
      <c r="K99" s="23"/>
      <c r="L99" s="24"/>
      <c r="M99" s="24"/>
      <c r="N99" s="24"/>
      <c r="O99" s="23"/>
      <c r="P99" s="23"/>
      <c r="Q99" s="4" t="s">
        <v>39</v>
      </c>
      <c r="R99" s="23"/>
      <c r="T99" s="23"/>
      <c r="U99" s="23"/>
    </row>
    <row r="100" spans="1:21" s="2" customFormat="1" ht="0.75" customHeight="1" x14ac:dyDescent="0.15">
      <c r="A100" s="1"/>
      <c r="D100" s="3"/>
      <c r="E100" s="6"/>
      <c r="F100" s="19" t="str">
        <f>G99</f>
        <v>Итого коммунальные услуги (с учётом обращения с ТКО)</v>
      </c>
      <c r="G100" s="58"/>
      <c r="H100" s="47"/>
      <c r="I100" s="48"/>
      <c r="J100" s="49"/>
      <c r="K100" s="32"/>
      <c r="L100" s="32"/>
      <c r="M100" s="32"/>
      <c r="N100" s="32"/>
      <c r="O100" s="32"/>
      <c r="P100" s="32"/>
      <c r="Q100" s="4" t="s">
        <v>39</v>
      </c>
      <c r="R100" s="23"/>
      <c r="T100" s="32"/>
      <c r="U100" s="32"/>
    </row>
    <row r="101" spans="1:21" s="2" customFormat="1" ht="0.75" customHeight="1" x14ac:dyDescent="0.15">
      <c r="A101" s="1"/>
      <c r="D101" s="3"/>
      <c r="E101" s="6"/>
      <c r="F101" s="19" t="str">
        <f>G99</f>
        <v>Итого коммунальные услуги (с учётом обращения с ТКО)</v>
      </c>
      <c r="G101" s="58"/>
      <c r="H101" s="50"/>
      <c r="I101" s="51"/>
      <c r="J101" s="52"/>
      <c r="K101" s="32"/>
      <c r="L101" s="32"/>
      <c r="M101" s="32"/>
      <c r="N101" s="32"/>
      <c r="O101" s="32"/>
      <c r="P101" s="32"/>
      <c r="Q101" s="4" t="s">
        <v>39</v>
      </c>
      <c r="R101" s="23"/>
      <c r="T101" s="32"/>
      <c r="U101" s="32"/>
    </row>
    <row r="102" spans="1:21" s="2" customFormat="1" ht="0.75" customHeight="1" x14ac:dyDescent="0.15">
      <c r="A102" s="1"/>
      <c r="D102" s="3"/>
      <c r="E102" s="6"/>
      <c r="F102" s="19" t="str">
        <f>G99</f>
        <v>Итого коммунальные услуги (с учётом обращения с ТКО)</v>
      </c>
      <c r="G102" s="58"/>
      <c r="H102" s="21"/>
      <c r="I102" s="22"/>
      <c r="J102" s="23"/>
      <c r="K102" s="32"/>
      <c r="L102" s="32"/>
      <c r="M102" s="32"/>
      <c r="N102" s="32"/>
      <c r="O102" s="32"/>
      <c r="P102" s="32"/>
      <c r="Q102" s="4" t="s">
        <v>39</v>
      </c>
      <c r="R102" s="23"/>
      <c r="T102" s="32"/>
      <c r="U102" s="32"/>
    </row>
    <row r="103" spans="1:21" s="2" customFormat="1" ht="18.75" customHeight="1" thickBot="1" x14ac:dyDescent="0.2">
      <c r="A103" s="1"/>
      <c r="D103" s="3"/>
      <c r="E103" s="6"/>
      <c r="F103" s="19" t="str">
        <f>G99</f>
        <v>Итого коммунальные услуги (с учётом обращения с ТКО)</v>
      </c>
      <c r="G103" s="58"/>
      <c r="H103" s="25" t="s">
        <v>13</v>
      </c>
      <c r="I103" s="26"/>
      <c r="J103" s="17" t="s">
        <v>14</v>
      </c>
      <c r="K103" s="30">
        <f>SUM(K14,K22,K30,K38,K46,K54,K62,K70,K78,K86)</f>
        <v>18525356.050999999</v>
      </c>
      <c r="L103" s="30">
        <f>SUM(L14,L22,L30,L38,L46,L54,L62,L70,L78,L86)</f>
        <v>19606117.399000004</v>
      </c>
      <c r="M103" s="30">
        <f>SUM(M14,M22,M30,M38,M46,M54,M62,M70,M78,M86)</f>
        <v>19606117.399000004</v>
      </c>
      <c r="N103" s="53">
        <f>SUM(N14,N22,N30,N38,N46,N54,N62,N70,N78,N86)</f>
        <v>19606117.399000004</v>
      </c>
      <c r="O103" s="53">
        <f>SUM(O14,O22,O30,O38,O46,O54,O62,O70,O78,O86)</f>
        <v>20379444.103860002</v>
      </c>
      <c r="P103" s="30">
        <f>O103</f>
        <v>20379444.103860002</v>
      </c>
      <c r="Q103" s="4" t="s">
        <v>39</v>
      </c>
      <c r="R103" s="31"/>
      <c r="T103" s="30">
        <f>SUM(T14,T22,T30,T38,T46,T54,T62,T70,T78,T86)</f>
        <v>0</v>
      </c>
      <c r="U103" s="30">
        <f>SUM(U14,U22,U30,U38,U46,U54,U62,U70,U78,U86)</f>
        <v>0</v>
      </c>
    </row>
    <row r="104" spans="1:21" s="2" customFormat="1" ht="18.75" customHeight="1" thickTop="1" thickBot="1" x14ac:dyDescent="0.2">
      <c r="A104" s="1"/>
      <c r="D104" s="3"/>
      <c r="E104" s="6"/>
      <c r="F104" s="19" t="str">
        <f>G99</f>
        <v>Итого коммунальные услуги (с учётом обращения с ТКО)</v>
      </c>
      <c r="G104" s="58"/>
      <c r="H104" s="33"/>
      <c r="I104" s="34"/>
      <c r="J104" s="27" t="s">
        <v>12</v>
      </c>
      <c r="K104" s="32"/>
      <c r="L104" s="30">
        <f>IF(K103=0,0,L103/K103*100-100)</f>
        <v>5.8339572261104706</v>
      </c>
      <c r="M104" s="54"/>
      <c r="N104" s="55">
        <f>IF(M103=0,0,N103/M103*100-100)</f>
        <v>0</v>
      </c>
      <c r="O104" s="55">
        <f>IF(M103=0,0,O103/M103*100-100)</f>
        <v>3.9443133442597968</v>
      </c>
      <c r="P104" s="56"/>
      <c r="Q104" s="4" t="s">
        <v>39</v>
      </c>
      <c r="R104" s="31"/>
      <c r="T104" s="32"/>
      <c r="U104" s="32"/>
    </row>
    <row r="105" spans="1:21" s="2" customFormat="1" ht="0.75" customHeight="1" thickTop="1" x14ac:dyDescent="0.15">
      <c r="A105" s="1"/>
      <c r="D105" s="3"/>
      <c r="E105" s="6"/>
      <c r="F105" s="19" t="str">
        <f>G99</f>
        <v>Итого коммунальные услуги (с учётом обращения с ТКО)</v>
      </c>
      <c r="G105" s="58"/>
      <c r="H105" s="21"/>
      <c r="I105" s="22"/>
      <c r="J105" s="23"/>
      <c r="K105" s="32"/>
      <c r="L105" s="32"/>
      <c r="M105" s="32"/>
      <c r="N105" s="57"/>
      <c r="O105" s="57"/>
      <c r="P105" s="32"/>
      <c r="Q105" s="4" t="s">
        <v>39</v>
      </c>
      <c r="R105" s="23"/>
      <c r="T105" s="32"/>
      <c r="U105" s="32"/>
    </row>
    <row r="106" spans="1:21" s="2" customFormat="1" ht="0.75" customHeight="1" x14ac:dyDescent="0.15">
      <c r="A106" s="1"/>
      <c r="D106" s="3"/>
      <c r="E106" s="6"/>
      <c r="F106" s="19" t="str">
        <f>G99</f>
        <v>Итого коммунальные услуги (с учётом обращения с ТКО)</v>
      </c>
      <c r="G106" s="58"/>
      <c r="H106" s="21"/>
      <c r="I106" s="22"/>
      <c r="J106" s="49"/>
      <c r="K106" s="32"/>
      <c r="L106" s="32"/>
      <c r="M106" s="32"/>
      <c r="N106" s="32"/>
      <c r="O106" s="32"/>
      <c r="P106" s="32"/>
      <c r="Q106" s="4" t="s">
        <v>39</v>
      </c>
      <c r="R106" s="23"/>
      <c r="T106" s="32"/>
      <c r="U106" s="32"/>
    </row>
    <row r="107" spans="1:21" x14ac:dyDescent="0.15">
      <c r="T107" s="61"/>
      <c r="U107" s="61"/>
    </row>
  </sheetData>
  <sheetProtection password="BDC4" sheet="1" objects="1" scenarios="1" formatColumns="0" formatRows="0"/>
  <mergeCells count="83">
    <mergeCell ref="G99:G106"/>
    <mergeCell ref="H99:I99"/>
    <mergeCell ref="H100:I101"/>
    <mergeCell ref="H102:I102"/>
    <mergeCell ref="H103:I104"/>
    <mergeCell ref="H105:I105"/>
    <mergeCell ref="H106:I106"/>
    <mergeCell ref="G90:G97"/>
    <mergeCell ref="H90:I90"/>
    <mergeCell ref="H91:I92"/>
    <mergeCell ref="H93:I93"/>
    <mergeCell ref="H94:I95"/>
    <mergeCell ref="H96:I96"/>
    <mergeCell ref="H97:I97"/>
    <mergeCell ref="G82:G88"/>
    <mergeCell ref="H82:I82"/>
    <mergeCell ref="H83:I84"/>
    <mergeCell ref="H85:I85"/>
    <mergeCell ref="H86:I87"/>
    <mergeCell ref="H88:I88"/>
    <mergeCell ref="G74:G80"/>
    <mergeCell ref="H74:I74"/>
    <mergeCell ref="H75:I76"/>
    <mergeCell ref="H77:I77"/>
    <mergeCell ref="H78:I79"/>
    <mergeCell ref="H80:I80"/>
    <mergeCell ref="G66:G72"/>
    <mergeCell ref="H66:I66"/>
    <mergeCell ref="H67:I68"/>
    <mergeCell ref="H69:I69"/>
    <mergeCell ref="H70:I71"/>
    <mergeCell ref="H72:I72"/>
    <mergeCell ref="G58:G64"/>
    <mergeCell ref="H58:I58"/>
    <mergeCell ref="H59:I60"/>
    <mergeCell ref="H61:I61"/>
    <mergeCell ref="H62:I63"/>
    <mergeCell ref="H64:I64"/>
    <mergeCell ref="G50:G56"/>
    <mergeCell ref="H50:I50"/>
    <mergeCell ref="H51:I52"/>
    <mergeCell ref="H53:I53"/>
    <mergeCell ref="H54:I55"/>
    <mergeCell ref="H56:I56"/>
    <mergeCell ref="G42:G48"/>
    <mergeCell ref="H42:I42"/>
    <mergeCell ref="H43:I44"/>
    <mergeCell ref="H45:I45"/>
    <mergeCell ref="H46:I47"/>
    <mergeCell ref="H48:I48"/>
    <mergeCell ref="G34:G40"/>
    <mergeCell ref="H34:I34"/>
    <mergeCell ref="H35:I36"/>
    <mergeCell ref="H37:I37"/>
    <mergeCell ref="H38:I39"/>
    <mergeCell ref="H40:I40"/>
    <mergeCell ref="G26:G32"/>
    <mergeCell ref="H26:I26"/>
    <mergeCell ref="H27:I28"/>
    <mergeCell ref="H29:I29"/>
    <mergeCell ref="H30:I31"/>
    <mergeCell ref="H32:I32"/>
    <mergeCell ref="G18:G24"/>
    <mergeCell ref="H18:I18"/>
    <mergeCell ref="H19:I20"/>
    <mergeCell ref="H21:I21"/>
    <mergeCell ref="H22:I23"/>
    <mergeCell ref="H24:I24"/>
    <mergeCell ref="G10:G16"/>
    <mergeCell ref="H10:I10"/>
    <mergeCell ref="H11:I12"/>
    <mergeCell ref="H13:I13"/>
    <mergeCell ref="H14:I15"/>
    <mergeCell ref="H16:I16"/>
    <mergeCell ref="G4:U4"/>
    <mergeCell ref="L5:M5"/>
    <mergeCell ref="G7:G8"/>
    <mergeCell ref="H7:I8"/>
    <mergeCell ref="J7:J8"/>
    <mergeCell ref="K7:M7"/>
    <mergeCell ref="N7:P7"/>
    <mergeCell ref="R7:R8"/>
    <mergeCell ref="T7:U7"/>
  </mergeCells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Рост тарифов и платы</vt:lpstr>
      <vt:lpstr>BASE_AREA</vt:lpstr>
      <vt:lpstr>BP_SUBTTL_COSTS</vt:lpstr>
      <vt:lpstr>BP_TTL_COSTS</vt:lpstr>
      <vt:lpstr>COMMENTS_AREA</vt:lpstr>
      <vt:lpstr>NUMERIC_AREA_1</vt:lpstr>
      <vt:lpstr>NUMERIC_AREA_2</vt:lpstr>
      <vt:lpstr>RP_SUBTTL_COSTS</vt:lpstr>
      <vt:lpstr>RP_TTL_COSTS</vt:lpstr>
      <vt:lpstr>TF_GROWTH_LOCKED_AREA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РЭК</dc:creator>
  <cp:lastModifiedBy>РЭК</cp:lastModifiedBy>
  <cp:lastPrinted>2021-07-26T11:24:42Z</cp:lastPrinted>
  <dcterms:created xsi:type="dcterms:W3CDTF">2021-07-26T11:23:34Z</dcterms:created>
  <dcterms:modified xsi:type="dcterms:W3CDTF">2021-07-26T11:24:47Z</dcterms:modified>
</cp:coreProperties>
</file>