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2.0.15\Biblioteka\Документы РЭК\Проекты\К ПРАВЛЕНИЮ\2025 год\2025_06_17\Приказ -ип от 17_06_2025 МКП Скопинские тепловые сети\"/>
    </mc:Choice>
  </mc:AlternateContent>
  <xr:revisionPtr revIDLastSave="0" documentId="13_ncr:1_{927E2D47-5D6B-4232-A3A8-65BF056226EB}" xr6:coauthVersionLast="45" xr6:coauthVersionMax="47" xr10:uidLastSave="{00000000-0000-0000-0000-000000000000}"/>
  <bookViews>
    <workbookView xWindow="4380" yWindow="1485" windowWidth="23025" windowHeight="13590" tabRatio="885" xr2:uid="{00000000-000D-0000-FFFF-FFFF00000000}"/>
  </bookViews>
  <sheets>
    <sheet name="Паспорт" sheetId="2" r:id="rId1"/>
    <sheet name="ИП (2)" sheetId="41" r:id="rId2"/>
    <sheet name="планПоказатели" sheetId="29" r:id="rId3"/>
    <sheet name="ПоказателиНадежности" sheetId="30" r:id="rId4"/>
    <sheet name="ФинПлан" sheetId="25" r:id="rId5"/>
  </sheets>
  <definedNames>
    <definedName name="_xlnm.Print_Area" localSheetId="1">'ИП (2)'!$A$1:$AJ$52</definedName>
    <definedName name="_xlnm.Print_Area" localSheetId="2">планПоказатели!$A$1:$H$23</definedName>
    <definedName name="_xlnm.Print_Area" localSheetId="3">ПоказателиНадежности!$A$1:$V$14</definedName>
    <definedName name="_xlnm.Print_Area" localSheetId="4">ФинПлан!$A$1:$J$27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29" l="1"/>
  <c r="K14" i="30" l="1"/>
  <c r="G5" i="30"/>
  <c r="C6" i="29"/>
  <c r="X26" i="41" l="1"/>
  <c r="U26" i="41"/>
  <c r="W51" i="41"/>
  <c r="AI26" i="41" l="1"/>
  <c r="T26" i="41"/>
  <c r="R26" i="41" s="1"/>
  <c r="I26" i="25" s="1"/>
  <c r="L14" i="30" l="1"/>
  <c r="B14" i="30"/>
  <c r="Z51" i="41"/>
  <c r="X51" i="41"/>
  <c r="T51" i="41"/>
  <c r="I14" i="25"/>
  <c r="E14" i="25" s="1"/>
  <c r="E13" i="25" s="1"/>
  <c r="Z34" i="41"/>
  <c r="X34" i="41"/>
  <c r="S34" i="41"/>
  <c r="S51" i="41" s="1"/>
  <c r="R34" i="41"/>
  <c r="R51" i="41" s="1"/>
  <c r="X27" i="41"/>
  <c r="T27" i="41"/>
  <c r="R27" i="41"/>
  <c r="S33" i="41"/>
  <c r="C14" i="25" l="1"/>
  <c r="C13" i="25" s="1"/>
  <c r="AI27" i="41" l="1"/>
  <c r="AI51" i="41"/>
  <c r="G13" i="25"/>
  <c r="I13" i="25"/>
  <c r="J13" i="25" s="1"/>
  <c r="E26" i="25" l="1"/>
  <c r="C26" i="25" s="1"/>
  <c r="I13" i="29" l="1"/>
  <c r="J13" i="29" s="1"/>
  <c r="K13" i="29" s="1"/>
  <c r="L13" i="29" s="1"/>
  <c r="E25" i="29" l="1"/>
  <c r="E26" i="29"/>
  <c r="E27" i="29"/>
  <c r="E24" i="29"/>
  <c r="I5" i="30" l="1"/>
  <c r="A5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2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индексировала, т.к. уже оплачено в 24 г.
</t>
        </r>
      </text>
    </comment>
    <comment ref="U2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ПИРы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учетом, что новая кот бьудет работать только 4 кв. = пуско-наладочные</t>
        </r>
      </text>
    </comment>
  </commentList>
</comments>
</file>

<file path=xl/sharedStrings.xml><?xml version="1.0" encoding="utf-8"?>
<sst xmlns="http://schemas.openxmlformats.org/spreadsheetml/2006/main" count="272" uniqueCount="223">
  <si>
    <t>N п/п</t>
  </si>
  <si>
    <t>Наименование мероприятий</t>
  </si>
  <si>
    <t>Описание и место расположения объекта</t>
  </si>
  <si>
    <t>Основные технические характеристики</t>
  </si>
  <si>
    <t>Ед. изм.</t>
  </si>
  <si>
    <t>Всего</t>
  </si>
  <si>
    <t>Остаток финансирования</t>
  </si>
  <si>
    <t>до реализации мероприятия</t>
  </si>
  <si>
    <t>после реализации мероприятия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</si>
  <si>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</si>
  <si>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</si>
  <si>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</si>
  <si>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</si>
  <si>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</si>
  <si>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</si>
  <si>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</si>
  <si>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</si>
  <si>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</si>
  <si>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</si>
  <si>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</si>
  <si>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</si>
  <si>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</si>
  <si>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</si>
  <si>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</si>
  <si>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</si>
  <si>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</si>
  <si>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ИТОГО по программе</t>
  </si>
  <si>
    <t>1.3.1.</t>
  </si>
  <si>
    <t>1.3.2.</t>
  </si>
  <si>
    <t>2.1.1.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</si>
  <si>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</si>
  <si>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</si>
  <si>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</si>
  <si>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</si>
  <si>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</si>
  <si>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</si>
  <si>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</si>
  <si>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</si>
  <si>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</si>
  <si>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</si>
  <si>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</si>
  <si>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</si>
  <si>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</si>
  <si>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</si>
  <si>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Показатели надежности</t>
  </si>
  <si>
    <t>Наименование объекта</t>
  </si>
  <si>
    <t>Показатели энергетической эффективности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</si>
  <si>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</si>
  <si>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</si>
  <si>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Отношение величины технологических потерь тепловой энергии, теплоносителя к материальной характеристике тепловой сети</t>
  </si>
  <si>
    <t>Плановое значение</t>
  </si>
  <si>
    <t>Финансовый план</t>
  </si>
  <si>
    <t>Источники финансирования</t>
  </si>
  <si>
    <t>Собственные средства</t>
  </si>
  <si>
    <t>1.1.</t>
  </si>
  <si>
    <t>1.2.</t>
  </si>
  <si>
    <t>1.3.</t>
  </si>
  <si>
    <t>1.4.</t>
  </si>
  <si>
    <t>кредиты</t>
  </si>
  <si>
    <t>займы организаций</t>
  </si>
  <si>
    <t>прочие привлеченные средства</t>
  </si>
  <si>
    <t>тел: 49156-5-10-13 email: S_Lobur@mail.ru</t>
  </si>
  <si>
    <t>Главное управление Региональная энергетическая комиссия Рязанской области</t>
  </si>
  <si>
    <t>3910013, Рязань ул. МОГЭС д.12</t>
  </si>
  <si>
    <t>тел: 4912-28-99-58</t>
  </si>
  <si>
    <t>391800 г. Скопин Рязанской области ул. Ленина д.9</t>
  </si>
  <si>
    <t>тел: 49156-2-6-57, факс  49156-2-00-57</t>
  </si>
  <si>
    <t>Наименование показателя</t>
  </si>
  <si>
    <t>Плановые значения</t>
  </si>
  <si>
    <t>Удельный расход электрической энергии на транспортировку теплоносителя</t>
  </si>
  <si>
    <t>Удельный расход условного топлива на выработку единицы тепловой энергии и (или) теплоносителя</t>
  </si>
  <si>
    <t>Объем присоединяемой тепловой нагрузки новых потребителей</t>
  </si>
  <si>
    <t>Гкал/ч</t>
  </si>
  <si>
    <t>%</t>
  </si>
  <si>
    <t>Потери тепловой энергии при передаче тепловой энергии по тепловым сетям</t>
  </si>
  <si>
    <t>% от полезного отпуска тепловой энергии</t>
  </si>
  <si>
    <t>Потери теплоносителя при передаче тепловой энергии по тепловым сетям</t>
  </si>
  <si>
    <t>7.1.</t>
  </si>
  <si>
    <t>7.2.</t>
  </si>
  <si>
    <t>-</t>
  </si>
  <si>
    <t>Лобур Светлана Вячеславовна</t>
  </si>
  <si>
    <t>Наименование исполнительного органа  субъекта РФ или органа местного самоуправления, утвердившего инвестиционную программу</t>
  </si>
  <si>
    <t>Кадастровый номер объекта (участка объекта)</t>
  </si>
  <si>
    <t>Вид объекта</t>
  </si>
  <si>
    <t>Год начала реализации</t>
  </si>
  <si>
    <t>Год окончания реализации</t>
  </si>
  <si>
    <t>Наименование и значение показателя</t>
  </si>
  <si>
    <t>Плановые расходы</t>
  </si>
  <si>
    <t>Профинансировано к N году</t>
  </si>
  <si>
    <t>Амортизация (стр. 1.1 ФП)</t>
  </si>
  <si>
    <t>Прибыль, направленная на инвестиции (стр. 1.2 ФП)</t>
  </si>
  <si>
    <t>Иные собственные средства (стр. 2 ФП)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</si>
  <si>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</si>
  <si>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 5 ФП)</t>
  </si>
  <si>
    <t>Тепловая сеть</t>
  </si>
  <si>
    <t>Всего:</t>
  </si>
  <si>
    <t>в том числе:</t>
  </si>
  <si>
    <t>в результате реализации мероприятий инвестиционной программы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</si>
  <si>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</t>
  </si>
  <si>
    <t>Условный диаметр, мм</t>
  </si>
  <si>
    <t>Пропускная способность, т/ч</t>
  </si>
  <si>
    <t>Протяженность (в однотрубном исчислении), км</t>
  </si>
  <si>
    <t>Способ прокладки</t>
  </si>
  <si>
    <t>ПИР</t>
  </si>
  <si>
    <t>СМР</t>
  </si>
  <si>
    <t>Группа 3.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</si>
  <si>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инфраструктуры.</t>
  </si>
  <si>
    <t>Всего по группе 6</t>
  </si>
  <si>
    <t>ИНВЕСТИЦИОННАЯ ПРОГРАММА</t>
  </si>
  <si>
    <t>Котельная</t>
  </si>
  <si>
    <t>62:28:0020705:10</t>
  </si>
  <si>
    <t>6.1.</t>
  </si>
  <si>
    <t>6.2.</t>
  </si>
  <si>
    <t>6.3.</t>
  </si>
  <si>
    <t>6.4.</t>
  </si>
  <si>
    <t>6.5.</t>
  </si>
  <si>
    <t>7.3.</t>
  </si>
  <si>
    <t>7.4.</t>
  </si>
  <si>
    <t>7.5.</t>
  </si>
  <si>
    <t>10.1.</t>
  </si>
  <si>
    <t>10.2.</t>
  </si>
  <si>
    <t>10.4.</t>
  </si>
  <si>
    <t>10.5.</t>
  </si>
  <si>
    <t>10.6.</t>
  </si>
  <si>
    <t>10.7.</t>
  </si>
  <si>
    <t>10.8.</t>
  </si>
  <si>
    <t>11.1.</t>
  </si>
  <si>
    <t>11.2.</t>
  </si>
  <si>
    <t>11.3.</t>
  </si>
  <si>
    <t>11.4.</t>
  </si>
  <si>
    <t>11.5.1.</t>
  </si>
  <si>
    <t>11.5.2.</t>
  </si>
  <si>
    <t>11.6.</t>
  </si>
  <si>
    <t>11.7.</t>
  </si>
  <si>
    <t>11.8.</t>
  </si>
  <si>
    <t>11.9.</t>
  </si>
  <si>
    <t>11.10.</t>
  </si>
  <si>
    <t>N 5-ИП ТС</t>
  </si>
  <si>
    <t>По мероприятиям, согласно Форме N 2-ИП ТС</t>
  </si>
  <si>
    <t>по видам деятельности (при наличии нескольких регулируемых видов деятельности, указывается каждый в отдельном столбце, для которого проектируется инвестиционная программа)</t>
  </si>
  <si>
    <t>Вид деятельности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</si>
  <si>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</si>
  <si>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</si>
  <si>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экономия расходов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</si>
  <si>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</si>
  <si>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</si>
  <si>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</si>
  <si>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</si>
  <si>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</si>
  <si>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</si>
  <si>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</si>
  <si>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Прочие источники финансирования</t>
  </si>
  <si>
    <t>1.5.</t>
  </si>
  <si>
    <t>3.1.</t>
  </si>
  <si>
    <t>3.2.</t>
  </si>
  <si>
    <t>3.3.</t>
  </si>
  <si>
    <t>теплоснабжение</t>
  </si>
  <si>
    <t>показателей, достижение которых предусмотрено в результате</t>
  </si>
  <si>
    <t>реализации мероприятий инвестиционной программы</t>
  </si>
  <si>
    <t>Фактические значения</t>
  </si>
  <si>
    <t>Текущее значение</t>
  </si>
  <si>
    <t>кВт·ч/м3</t>
  </si>
  <si>
    <t>т.у.т./Гкал</t>
  </si>
  <si>
    <t>т.у.т./м3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</si>
  <si>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</si>
  <si>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Гкал в год</t>
  </si>
  <si>
    <t>тонн в год для воды</t>
  </si>
  <si>
    <t>куб. м для пара</t>
  </si>
  <si>
    <t>Показатели, характеризующие снижение негативного воздействия на окружающую среду в соответствии с подпунктом "ж" пункта 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5 мая 2014 г. N 410</t>
  </si>
  <si>
    <t>Показатели</t>
  </si>
  <si>
    <t>надежности и энергетической эффективности объектов</t>
  </si>
  <si>
    <t>централизованного теплоснабжения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</si>
  <si>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</t>
  </si>
  <si>
    <t>Величина технологических потерь при передаче тепловой энергии, теплоносителя по тепловым сетям (для организаций, эксплуатирующих объекты теплоснабжения на основании концессионного соглашения дополнительно указываются по каждому участку тепловой сети)</t>
  </si>
  <si>
    <t>материальна характеристика см. паспорт сетей СХТ</t>
  </si>
  <si>
    <t>Муниципальное казенное предприятие "Скопинские тепловые сети" Муниципального образования городской округ г. Скопин Рязанской области</t>
  </si>
  <si>
    <t>Азота диоксид (Азот(IV)оксид)</t>
  </si>
  <si>
    <t>тн/год</t>
  </si>
  <si>
    <t>7.1.1.</t>
  </si>
  <si>
    <t>7.1.2.</t>
  </si>
  <si>
    <t>7.1.3.</t>
  </si>
  <si>
    <t>7.1.4.</t>
  </si>
  <si>
    <t>Азот (II) (Азот (IV)оксид) (Азота оксид)</t>
  </si>
  <si>
    <t>Углерод оксид</t>
  </si>
  <si>
    <t>Бенз/а/пирен (3,4-Бензпирен)</t>
  </si>
  <si>
    <t>2 сетевых насоса см. шаблон "ОБОРУД" 76320 квт, 1629- объем подпитки</t>
  </si>
  <si>
    <t>Финансировнаие в т.ч. По годам</t>
  </si>
  <si>
    <t>В том числе по годам</t>
  </si>
  <si>
    <t>на 2026 г</t>
  </si>
  <si>
    <t>2026 г.</t>
  </si>
  <si>
    <t>3.2.1.</t>
  </si>
  <si>
    <t>котельная</t>
  </si>
  <si>
    <t>Разработка проекта реконструкции котельной мощностью 1,6 Гкал/час по адресу: Рязанская область г. Скопин, ул. Орджоникожзе, д. 137-б</t>
  </si>
  <si>
    <t>Предусматривается разработка проекта реконструкции котельной мощностью 1,6 Гкал/час по адресу: Рязанская область г. Скопин, ул. Орджоникожзе, д. 137-б с заменой котлов АВ-10 на жаротрубные суммарной мощностью 1 Гкал/час.</t>
  </si>
  <si>
    <t>62:28:0020422:98</t>
  </si>
  <si>
    <t>Установленная мощность, Гкал/ч</t>
  </si>
  <si>
    <t>предусматривается  строительство  котельной по адресу г. Скопин ул. Ленина д. 153а, стр.1. Мощностью 3,87 Гкал/час.  Взамен существующей (ликвидируемой в последующем) котельной по адресу г. Скопин ул. Ленина д. 153а мощностью 4,8 Гкал/час</t>
  </si>
  <si>
    <t>Паспорт инвестиционной программы</t>
  </si>
  <si>
    <t>муниципального казенного предприятия "Скопинские тепловые сети"</t>
  </si>
  <si>
    <t>в сфере теплоснабжения</t>
  </si>
  <si>
    <t>Рязанская область, г. Скопин, Автозаводской микрорайон, 7б</t>
  </si>
  <si>
    <t>Начальник главного управления "Региональная энергетическая комиссия" Рязанской области
Зайцева Н.В.</t>
  </si>
  <si>
    <t>Администрация муниципального образования городской округ г. Скопин Рязанской области</t>
  </si>
  <si>
    <t>И.о. главы муниципального образования городской округ г. Скопин Рязанской области   Ланина И.А.</t>
  </si>
  <si>
    <t>муниципального казенного предприятия "Скопинские тепловые сети" в сфере теплоснабжения</t>
  </si>
  <si>
    <t>Средства, полученные за счет платы за подключение (стр. 1.4 ФП)</t>
  </si>
  <si>
    <t xml:space="preserve">Прочие собственные средства </t>
  </si>
  <si>
    <t>Экономия расходов (стр. 1.3 ФП)</t>
  </si>
  <si>
    <t>Расходы на оплату лизинговых платежей по договору финансовой аренды (лизинга) (стр. 1.5 ФП)</t>
  </si>
  <si>
    <t>Привлеченные средства на возвратной основе (стр 3 ФП)</t>
  </si>
  <si>
    <t>20333,83 по пункту 2.1.1. формы 2-ИП ТС</t>
  </si>
  <si>
    <t>1500 по пункту 3.2.1. формы 2-ИП ТС</t>
  </si>
  <si>
    <t>в целом по теплоснабжающей организации</t>
  </si>
  <si>
    <t>1.</t>
  </si>
  <si>
    <t>Плановое значение на конец года</t>
  </si>
  <si>
    <t>на конец года</t>
  </si>
  <si>
    <t xml:space="preserve">Строительство котельной мощностью 3,87 Гкал/час  по адресу: Рязанская область, г. Скопин,  ул. Ленина,  дом 153а, стр.1., в т.ч. подключение к наружным сетям, оргаждение, благоустройство.  </t>
  </si>
  <si>
    <t>Приложение</t>
  </si>
  <si>
    <t>к приказу ГУ РЭК Рязанской области</t>
  </si>
  <si>
    <t>от 17.06.2025 № 2-ип</t>
  </si>
  <si>
    <t>Расходы на реализацию мероприятий в прогнозных ценах, тыс. руб. без НДС</t>
  </si>
  <si>
    <r>
      <t>Расшифровка источников финансирования инвестиционной программы, тыс. руб.</t>
    </r>
    <r>
      <rPr>
        <b/>
        <u/>
        <sz val="10"/>
        <rFont val="Times New Roman"/>
        <family val="1"/>
        <charset val="204"/>
      </rPr>
      <t xml:space="preserve"> без НДС</t>
    </r>
  </si>
  <si>
    <t>Расходы на реализацию инвестиционной программы (тыс. руб. без НДС) (с использованием прогнозных индексов цен)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</si>
</sst>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0" fillId="0" borderId="0"/>
  </cellStyleXfs>
  <cellXfs count="13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9" fontId="1" fillId="0" borderId="5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right"/>
    </xf>
    <xf numFmtId="0" fontId="12" fillId="0" borderId="0" xfId="3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6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justify" vertical="center" wrapText="1"/>
    </xf>
    <xf numFmtId="14" fontId="11" fillId="0" borderId="16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14" fontId="11" fillId="0" borderId="22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2" fontId="11" fillId="0" borderId="27" xfId="0" applyNumberFormat="1" applyFont="1" applyFill="1" applyBorder="1" applyAlignment="1">
      <alignment horizontal="center" vertical="center" wrapText="1"/>
    </xf>
    <xf numFmtId="2" fontId="11" fillId="0" borderId="28" xfId="0" applyNumberFormat="1" applyFont="1" applyFill="1" applyBorder="1" applyAlignment="1">
      <alignment horizontal="center" vertical="center" wrapText="1"/>
    </xf>
    <xf numFmtId="2" fontId="11" fillId="0" borderId="2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19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14" fontId="19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</cellXfs>
  <cellStyles count="4">
    <cellStyle name="Обычный" xfId="0" builtinId="0"/>
    <cellStyle name="Обычный 11" xfId="3" xr:uid="{38A5F174-CAE9-4711-9665-25F12278C263}"/>
    <cellStyle name="Обычный 2" xfId="1" xr:uid="{00000000-0005-0000-0000-000001000000}"/>
    <cellStyle name="Обычный 3" xfId="2" xr:uid="{B821E6DB-4A28-4EA6-8600-E14FEBB877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B25"/>
  <sheetViews>
    <sheetView tabSelected="1" view="pageBreakPreview" zoomScale="78" zoomScaleNormal="78" zoomScaleSheetLayoutView="78" workbookViewId="0">
      <selection sqref="A1:XFD1048576"/>
    </sheetView>
  </sheetViews>
  <sheetFormatPr defaultRowHeight="15" x14ac:dyDescent="0.25"/>
  <cols>
    <col min="1" max="1" width="40.7109375" style="129" customWidth="1"/>
    <col min="2" max="2" width="45.7109375" style="134" customWidth="1"/>
    <col min="3" max="16384" width="9.140625" style="129"/>
  </cols>
  <sheetData>
    <row r="1" spans="1:2" x14ac:dyDescent="0.25">
      <c r="B1" s="15" t="s">
        <v>217</v>
      </c>
    </row>
    <row r="2" spans="1:2" x14ac:dyDescent="0.25">
      <c r="B2" s="16" t="s">
        <v>218</v>
      </c>
    </row>
    <row r="3" spans="1:2" x14ac:dyDescent="0.25">
      <c r="B3" s="17" t="s">
        <v>219</v>
      </c>
    </row>
    <row r="5" spans="1:2" x14ac:dyDescent="0.25">
      <c r="A5" s="130" t="s">
        <v>197</v>
      </c>
      <c r="B5" s="130"/>
    </row>
    <row r="6" spans="1:2" x14ac:dyDescent="0.25">
      <c r="A6" s="130" t="s">
        <v>198</v>
      </c>
      <c r="B6" s="130"/>
    </row>
    <row r="7" spans="1:2" x14ac:dyDescent="0.25">
      <c r="A7" s="130" t="s">
        <v>199</v>
      </c>
      <c r="B7" s="130"/>
    </row>
    <row r="9" spans="1:2" ht="60" x14ac:dyDescent="0.25">
      <c r="A9" s="131" t="s">
        <v>30</v>
      </c>
      <c r="B9" s="131" t="s">
        <v>175</v>
      </c>
    </row>
    <row r="10" spans="1:2" ht="30" x14ac:dyDescent="0.25">
      <c r="A10" s="131" t="s">
        <v>31</v>
      </c>
      <c r="B10" s="131" t="s">
        <v>200</v>
      </c>
    </row>
    <row r="11" spans="1:2" ht="30" x14ac:dyDescent="0.25">
      <c r="A11" s="131" t="s">
        <v>32</v>
      </c>
      <c r="B11" s="132" t="s">
        <v>189</v>
      </c>
    </row>
    <row r="12" spans="1:2" ht="30" x14ac:dyDescent="0.25">
      <c r="A12" s="131" t="s">
        <v>33</v>
      </c>
      <c r="B12" s="131" t="s">
        <v>80</v>
      </c>
    </row>
    <row r="13" spans="1:2" ht="45" x14ac:dyDescent="0.25">
      <c r="A13" s="131" t="s">
        <v>34</v>
      </c>
      <c r="B13" s="131" t="s">
        <v>61</v>
      </c>
    </row>
    <row r="14" spans="1:2" ht="60" x14ac:dyDescent="0.25">
      <c r="A14" s="131" t="s">
        <v>81</v>
      </c>
      <c r="B14" s="131" t="s">
        <v>62</v>
      </c>
    </row>
    <row r="15" spans="1:2" ht="30" x14ac:dyDescent="0.25">
      <c r="A15" s="131" t="s">
        <v>35</v>
      </c>
      <c r="B15" s="131" t="s">
        <v>63</v>
      </c>
    </row>
    <row r="16" spans="1:2" ht="45" x14ac:dyDescent="0.25">
      <c r="A16" s="131" t="s">
        <v>36</v>
      </c>
      <c r="B16" s="131" t="s">
        <v>201</v>
      </c>
    </row>
    <row r="17" spans="1:2" ht="30" x14ac:dyDescent="0.25">
      <c r="A17" s="131" t="s">
        <v>37</v>
      </c>
      <c r="B17" s="133">
        <v>45825</v>
      </c>
    </row>
    <row r="18" spans="1:2" ht="45" x14ac:dyDescent="0.25">
      <c r="A18" s="131" t="s">
        <v>38</v>
      </c>
      <c r="B18" s="132" t="s">
        <v>64</v>
      </c>
    </row>
    <row r="19" spans="1:2" ht="45" x14ac:dyDescent="0.25">
      <c r="A19" s="131" t="s">
        <v>39</v>
      </c>
      <c r="B19" s="131" t="s">
        <v>202</v>
      </c>
    </row>
    <row r="20" spans="1:2" ht="30" x14ac:dyDescent="0.25">
      <c r="A20" s="131" t="s">
        <v>40</v>
      </c>
      <c r="B20" s="131" t="s">
        <v>65</v>
      </c>
    </row>
    <row r="21" spans="1:2" ht="45" x14ac:dyDescent="0.25">
      <c r="A21" s="131" t="s">
        <v>41</v>
      </c>
      <c r="B21" s="131" t="s">
        <v>203</v>
      </c>
    </row>
    <row r="22" spans="1:2" ht="40.5" customHeight="1" x14ac:dyDescent="0.25">
      <c r="A22" s="131" t="s">
        <v>42</v>
      </c>
      <c r="B22" s="133">
        <v>45814</v>
      </c>
    </row>
    <row r="23" spans="1:2" ht="45" x14ac:dyDescent="0.25">
      <c r="A23" s="131" t="s">
        <v>43</v>
      </c>
      <c r="B23" s="131" t="s">
        <v>66</v>
      </c>
    </row>
    <row r="25" spans="1:2" ht="71.25" customHeight="1" x14ac:dyDescent="0.25"/>
  </sheetData>
  <mergeCells count="3">
    <mergeCell ref="A5:B5"/>
    <mergeCell ref="A7:B7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AJ52"/>
  <sheetViews>
    <sheetView view="pageBreakPreview" zoomScale="70" zoomScaleNormal="56" zoomScaleSheetLayoutView="70" workbookViewId="0">
      <selection sqref="A1:XFD1048576"/>
    </sheetView>
  </sheetViews>
  <sheetFormatPr defaultRowHeight="15" outlineLevelRow="1" x14ac:dyDescent="0.25"/>
  <cols>
    <col min="1" max="1" width="13.140625" style="34" customWidth="1"/>
    <col min="2" max="2" width="28" style="34" customWidth="1"/>
    <col min="3" max="4" width="13.7109375" style="34" customWidth="1"/>
    <col min="5" max="5" width="33.85546875" style="34" customWidth="1"/>
    <col min="6" max="6" width="10.5703125" style="34" customWidth="1"/>
    <col min="7" max="7" width="11.28515625" style="34" customWidth="1"/>
    <col min="8" max="8" width="12.5703125" style="34" customWidth="1"/>
    <col min="9" max="9" width="13.5703125" style="34" customWidth="1"/>
    <col min="10" max="10" width="10" style="34" customWidth="1"/>
    <col min="11" max="13" width="9.140625" style="34"/>
    <col min="14" max="14" width="12" style="34" customWidth="1"/>
    <col min="15" max="17" width="9.140625" style="34"/>
    <col min="18" max="18" width="10.42578125" style="34" bestFit="1" customWidth="1"/>
    <col min="19" max="19" width="12.7109375" style="34" bestFit="1" customWidth="1"/>
    <col min="20" max="20" width="10.42578125" style="34" bestFit="1" customWidth="1"/>
    <col min="21" max="21" width="11.42578125" style="34" customWidth="1"/>
    <col min="22" max="22" width="11.7109375" style="34" hidden="1" customWidth="1"/>
    <col min="23" max="23" width="11.85546875" style="34" hidden="1" customWidth="1"/>
    <col min="24" max="24" width="12.7109375" style="34" customWidth="1"/>
    <col min="25" max="25" width="9.85546875" style="34" customWidth="1"/>
    <col min="26" max="26" width="9.140625" style="34"/>
    <col min="27" max="27" width="12.42578125" style="34" customWidth="1"/>
    <col min="28" max="28" width="12.28515625" style="34" customWidth="1"/>
    <col min="29" max="30" width="10.85546875" style="34" customWidth="1"/>
    <col min="31" max="31" width="30.85546875" style="34" customWidth="1"/>
    <col min="32" max="32" width="11.85546875" style="34" customWidth="1"/>
    <col min="33" max="33" width="7.28515625" style="34" customWidth="1"/>
    <col min="34" max="34" width="7.42578125" style="34" customWidth="1"/>
    <col min="35" max="35" width="23.28515625" style="34" customWidth="1"/>
    <col min="36" max="16384" width="9.140625" style="34"/>
  </cols>
  <sheetData>
    <row r="1" spans="1:36" ht="21" x14ac:dyDescent="0.25">
      <c r="H1" s="35" t="s">
        <v>108</v>
      </c>
    </row>
    <row r="2" spans="1:36" ht="51" customHeight="1" x14ac:dyDescent="0.25">
      <c r="B2" s="36"/>
      <c r="C2" s="36"/>
      <c r="D2" s="36"/>
      <c r="E2" s="37" t="s">
        <v>204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36" ht="26.45" customHeight="1" x14ac:dyDescent="0.25">
      <c r="I3" s="38" t="s">
        <v>188</v>
      </c>
      <c r="J3" s="38"/>
    </row>
    <row r="4" spans="1:36" ht="15.75" thickBot="1" x14ac:dyDescent="0.3"/>
    <row r="5" spans="1:36" s="43" customFormat="1" ht="37.9" customHeight="1" thickBot="1" x14ac:dyDescent="0.25">
      <c r="A5" s="39" t="s">
        <v>0</v>
      </c>
      <c r="B5" s="39" t="s">
        <v>1</v>
      </c>
      <c r="C5" s="39" t="s">
        <v>82</v>
      </c>
      <c r="D5" s="39" t="s">
        <v>83</v>
      </c>
      <c r="E5" s="39" t="s">
        <v>2</v>
      </c>
      <c r="F5" s="40" t="s">
        <v>3</v>
      </c>
      <c r="G5" s="41"/>
      <c r="H5" s="41"/>
      <c r="I5" s="41"/>
      <c r="J5" s="41"/>
      <c r="K5" s="41"/>
      <c r="L5" s="41"/>
      <c r="M5" s="41"/>
      <c r="N5" s="41"/>
      <c r="O5" s="42"/>
      <c r="P5" s="39" t="s">
        <v>84</v>
      </c>
      <c r="Q5" s="39" t="s">
        <v>85</v>
      </c>
      <c r="R5" s="40" t="s">
        <v>220</v>
      </c>
      <c r="S5" s="41"/>
      <c r="T5" s="41"/>
      <c r="U5" s="41"/>
      <c r="V5" s="41"/>
      <c r="W5" s="41"/>
      <c r="X5" s="41"/>
      <c r="Y5" s="42"/>
      <c r="Z5" s="26" t="s">
        <v>221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</row>
    <row r="6" spans="1:36" s="43" customFormat="1" ht="21.6" customHeight="1" thickBot="1" x14ac:dyDescent="0.25">
      <c r="A6" s="44"/>
      <c r="B6" s="44"/>
      <c r="C6" s="44"/>
      <c r="D6" s="44"/>
      <c r="E6" s="44"/>
      <c r="F6" s="40" t="s">
        <v>86</v>
      </c>
      <c r="G6" s="41"/>
      <c r="H6" s="41"/>
      <c r="I6" s="41"/>
      <c r="J6" s="41"/>
      <c r="K6" s="41"/>
      <c r="L6" s="41"/>
      <c r="M6" s="41"/>
      <c r="N6" s="41"/>
      <c r="O6" s="42"/>
      <c r="P6" s="44"/>
      <c r="Q6" s="44"/>
      <c r="R6" s="45" t="s">
        <v>87</v>
      </c>
      <c r="S6" s="46"/>
      <c r="T6" s="47"/>
      <c r="U6" s="39" t="s">
        <v>88</v>
      </c>
      <c r="V6" s="45" t="s">
        <v>186</v>
      </c>
      <c r="W6" s="46"/>
      <c r="X6" s="47"/>
      <c r="Y6" s="39" t="s">
        <v>6</v>
      </c>
      <c r="Z6" s="44" t="s">
        <v>89</v>
      </c>
      <c r="AA6" s="44" t="s">
        <v>90</v>
      </c>
      <c r="AB6" s="44" t="s">
        <v>205</v>
      </c>
      <c r="AC6" s="44" t="s">
        <v>206</v>
      </c>
      <c r="AD6" s="48" t="s">
        <v>207</v>
      </c>
      <c r="AE6" s="49"/>
      <c r="AF6" s="39" t="s">
        <v>208</v>
      </c>
      <c r="AG6" s="39" t="s">
        <v>91</v>
      </c>
      <c r="AH6" s="39" t="s">
        <v>209</v>
      </c>
      <c r="AI6" s="39" t="s">
        <v>92</v>
      </c>
      <c r="AJ6" s="39" t="s">
        <v>93</v>
      </c>
    </row>
    <row r="7" spans="1:36" s="43" customFormat="1" ht="21.6" customHeight="1" thickBot="1" x14ac:dyDescent="0.25">
      <c r="A7" s="44"/>
      <c r="B7" s="44"/>
      <c r="C7" s="44"/>
      <c r="D7" s="44"/>
      <c r="E7" s="44"/>
      <c r="F7" s="40" t="s">
        <v>7</v>
      </c>
      <c r="G7" s="41"/>
      <c r="H7" s="41"/>
      <c r="I7" s="41"/>
      <c r="J7" s="42"/>
      <c r="K7" s="40" t="s">
        <v>8</v>
      </c>
      <c r="L7" s="41"/>
      <c r="M7" s="41"/>
      <c r="N7" s="41"/>
      <c r="O7" s="42"/>
      <c r="P7" s="44"/>
      <c r="Q7" s="44"/>
      <c r="R7" s="50"/>
      <c r="S7" s="51"/>
      <c r="T7" s="52"/>
      <c r="U7" s="44"/>
      <c r="V7" s="48"/>
      <c r="W7" s="53"/>
      <c r="X7" s="49"/>
      <c r="Y7" s="44"/>
      <c r="Z7" s="44"/>
      <c r="AA7" s="44"/>
      <c r="AB7" s="44"/>
      <c r="AC7" s="44"/>
      <c r="AD7" s="39" t="s">
        <v>97</v>
      </c>
      <c r="AE7" s="39" t="s">
        <v>98</v>
      </c>
      <c r="AF7" s="44"/>
      <c r="AG7" s="44"/>
      <c r="AH7" s="44"/>
      <c r="AI7" s="44"/>
      <c r="AJ7" s="44"/>
    </row>
    <row r="8" spans="1:36" s="43" customFormat="1" ht="16.149999999999999" customHeight="1" thickBot="1" x14ac:dyDescent="0.25">
      <c r="A8" s="44"/>
      <c r="B8" s="44"/>
      <c r="C8" s="44"/>
      <c r="D8" s="44"/>
      <c r="E8" s="44"/>
      <c r="F8" s="40" t="s">
        <v>94</v>
      </c>
      <c r="G8" s="41"/>
      <c r="H8" s="41"/>
      <c r="I8" s="42"/>
      <c r="J8" s="39" t="s">
        <v>195</v>
      </c>
      <c r="K8" s="40" t="s">
        <v>94</v>
      </c>
      <c r="L8" s="41"/>
      <c r="M8" s="41"/>
      <c r="N8" s="42"/>
      <c r="O8" s="39" t="s">
        <v>195</v>
      </c>
      <c r="P8" s="44"/>
      <c r="Q8" s="44"/>
      <c r="R8" s="39" t="s">
        <v>95</v>
      </c>
      <c r="S8" s="40" t="s">
        <v>96</v>
      </c>
      <c r="T8" s="42"/>
      <c r="U8" s="44"/>
      <c r="V8" s="50"/>
      <c r="W8" s="51"/>
      <c r="X8" s="52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 s="43" customFormat="1" ht="174.75" customHeight="1" thickBot="1" x14ac:dyDescent="0.25">
      <c r="A9" s="54"/>
      <c r="B9" s="54"/>
      <c r="C9" s="54"/>
      <c r="D9" s="54"/>
      <c r="E9" s="54"/>
      <c r="F9" s="55" t="s">
        <v>99</v>
      </c>
      <c r="G9" s="55" t="s">
        <v>100</v>
      </c>
      <c r="H9" s="55" t="s">
        <v>101</v>
      </c>
      <c r="I9" s="55" t="s">
        <v>102</v>
      </c>
      <c r="J9" s="54"/>
      <c r="K9" s="55" t="s">
        <v>99</v>
      </c>
      <c r="L9" s="55" t="s">
        <v>100</v>
      </c>
      <c r="M9" s="55" t="s">
        <v>101</v>
      </c>
      <c r="N9" s="55" t="s">
        <v>102</v>
      </c>
      <c r="O9" s="54"/>
      <c r="P9" s="54"/>
      <c r="Q9" s="54"/>
      <c r="R9" s="54"/>
      <c r="S9" s="55" t="s">
        <v>103</v>
      </c>
      <c r="T9" s="55" t="s">
        <v>104</v>
      </c>
      <c r="U9" s="54"/>
      <c r="V9" s="55">
        <v>2024</v>
      </c>
      <c r="W9" s="55"/>
      <c r="X9" s="55">
        <v>2026</v>
      </c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 ht="16.5" thickBot="1" x14ac:dyDescent="0.3">
      <c r="A10" s="56">
        <v>1</v>
      </c>
      <c r="B10" s="57">
        <v>2</v>
      </c>
      <c r="C10" s="57">
        <v>3</v>
      </c>
      <c r="D10" s="57">
        <v>4</v>
      </c>
      <c r="E10" s="57">
        <v>5</v>
      </c>
      <c r="F10" s="57" t="s">
        <v>111</v>
      </c>
      <c r="G10" s="57" t="s">
        <v>112</v>
      </c>
      <c r="H10" s="57" t="s">
        <v>113</v>
      </c>
      <c r="I10" s="57" t="s">
        <v>114</v>
      </c>
      <c r="J10" s="57" t="s">
        <v>115</v>
      </c>
      <c r="K10" s="57" t="s">
        <v>77</v>
      </c>
      <c r="L10" s="57" t="s">
        <v>78</v>
      </c>
      <c r="M10" s="57" t="s">
        <v>116</v>
      </c>
      <c r="N10" s="57" t="s">
        <v>117</v>
      </c>
      <c r="O10" s="57" t="s">
        <v>118</v>
      </c>
      <c r="P10" s="57">
        <v>8</v>
      </c>
      <c r="Q10" s="57">
        <v>9</v>
      </c>
      <c r="R10" s="58" t="s">
        <v>119</v>
      </c>
      <c r="S10" s="57" t="s">
        <v>120</v>
      </c>
      <c r="T10" s="57">
        <v>10.3</v>
      </c>
      <c r="U10" s="57" t="s">
        <v>121</v>
      </c>
      <c r="V10" s="57" t="s">
        <v>122</v>
      </c>
      <c r="W10" s="57" t="s">
        <v>123</v>
      </c>
      <c r="X10" s="57" t="s">
        <v>124</v>
      </c>
      <c r="Y10" s="57" t="s">
        <v>125</v>
      </c>
      <c r="Z10" s="57" t="s">
        <v>126</v>
      </c>
      <c r="AA10" s="57" t="s">
        <v>127</v>
      </c>
      <c r="AB10" s="57" t="s">
        <v>128</v>
      </c>
      <c r="AC10" s="57" t="s">
        <v>129</v>
      </c>
      <c r="AD10" s="57" t="s">
        <v>130</v>
      </c>
      <c r="AE10" s="57" t="s">
        <v>131</v>
      </c>
      <c r="AF10" s="57" t="s">
        <v>132</v>
      </c>
      <c r="AG10" s="57" t="s">
        <v>133</v>
      </c>
      <c r="AH10" s="57" t="s">
        <v>134</v>
      </c>
      <c r="AI10" s="57" t="s">
        <v>135</v>
      </c>
      <c r="AJ10" s="57" t="s">
        <v>136</v>
      </c>
    </row>
    <row r="11" spans="1:36" s="33" customFormat="1" ht="16.5" thickBot="1" x14ac:dyDescent="0.3">
      <c r="A11" s="29" t="s">
        <v>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16.5" hidden="1" outlineLevel="1" thickBot="1" x14ac:dyDescent="0.3">
      <c r="A12" s="59" t="s">
        <v>10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</row>
    <row r="13" spans="1:36" ht="16.5" hidden="1" outlineLevel="1" thickBot="1" x14ac:dyDescent="0.3">
      <c r="A13" s="63">
        <v>36892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</row>
    <row r="14" spans="1:36" ht="16.5" hidden="1" outlineLevel="1" thickBot="1" x14ac:dyDescent="0.3">
      <c r="A14" s="63">
        <v>37257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</row>
    <row r="15" spans="1:36" ht="16.5" hidden="1" outlineLevel="1" thickBot="1" x14ac:dyDescent="0.3">
      <c r="A15" s="59" t="s">
        <v>11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  <c r="AA15" s="62"/>
      <c r="AB15" s="62"/>
      <c r="AC15" s="62"/>
      <c r="AD15" s="62"/>
      <c r="AE15" s="62"/>
      <c r="AF15" s="62"/>
      <c r="AG15" s="62"/>
      <c r="AH15" s="62"/>
      <c r="AI15" s="62"/>
      <c r="AJ15" s="62"/>
    </row>
    <row r="16" spans="1:36" ht="16.5" hidden="1" outlineLevel="1" thickBot="1" x14ac:dyDescent="0.3">
      <c r="A16" s="63">
        <v>36923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</row>
    <row r="17" spans="1:36" ht="16.5" hidden="1" outlineLevel="1" thickBot="1" x14ac:dyDescent="0.3">
      <c r="A17" s="63">
        <v>37288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</row>
    <row r="18" spans="1:36" ht="16.5" hidden="1" outlineLevel="1" thickBot="1" x14ac:dyDescent="0.3">
      <c r="A18" s="59" t="s">
        <v>12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</row>
    <row r="19" spans="1:36" ht="16.5" hidden="1" outlineLevel="1" thickBot="1" x14ac:dyDescent="0.3">
      <c r="A19" s="63">
        <v>36951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</row>
    <row r="20" spans="1:36" ht="16.5" hidden="1" outlineLevel="1" thickBot="1" x14ac:dyDescent="0.3">
      <c r="A20" s="63">
        <v>37316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</row>
    <row r="21" spans="1:36" ht="16.5" hidden="1" outlineLevel="1" thickBot="1" x14ac:dyDescent="0.3">
      <c r="A21" s="59" t="s">
        <v>13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  <c r="AF21" s="62"/>
      <c r="AG21" s="62"/>
      <c r="AH21" s="62"/>
      <c r="AI21" s="62"/>
      <c r="AJ21" s="62"/>
    </row>
    <row r="22" spans="1:36" ht="16.5" hidden="1" outlineLevel="1" thickBot="1" x14ac:dyDescent="0.3">
      <c r="A22" s="63">
        <v>36982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6.5" hidden="1" outlineLevel="1" thickBot="1" x14ac:dyDescent="0.3">
      <c r="A23" s="63">
        <v>37347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1:36" ht="16.5" hidden="1" outlineLevel="1" collapsed="1" thickBot="1" x14ac:dyDescent="0.3">
      <c r="A24" s="59" t="s">
        <v>14</v>
      </c>
      <c r="B24" s="61"/>
      <c r="C24" s="64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36" s="33" customFormat="1" ht="16.5" collapsed="1" thickBot="1" x14ac:dyDescent="0.3">
      <c r="A25" s="29" t="s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32"/>
      <c r="AG25" s="32"/>
      <c r="AH25" s="32"/>
      <c r="AI25" s="32"/>
      <c r="AJ25" s="32"/>
    </row>
    <row r="26" spans="1:36" ht="168" customHeight="1" thickBot="1" x14ac:dyDescent="0.3">
      <c r="A26" s="65" t="s">
        <v>29</v>
      </c>
      <c r="B26" s="65" t="s">
        <v>216</v>
      </c>
      <c r="C26" s="65" t="s">
        <v>110</v>
      </c>
      <c r="D26" s="65" t="s">
        <v>109</v>
      </c>
      <c r="E26" s="65" t="s">
        <v>196</v>
      </c>
      <c r="F26" s="66"/>
      <c r="G26" s="67"/>
      <c r="H26" s="66"/>
      <c r="I26" s="66"/>
      <c r="J26" s="67">
        <v>4.8</v>
      </c>
      <c r="K26" s="66"/>
      <c r="L26" s="67"/>
      <c r="M26" s="66"/>
      <c r="N26" s="66"/>
      <c r="O26" s="67">
        <v>3.87</v>
      </c>
      <c r="P26" s="67">
        <v>2025</v>
      </c>
      <c r="Q26" s="67">
        <v>2026</v>
      </c>
      <c r="R26" s="68">
        <f>S26+T26</f>
        <v>40667.660000000003</v>
      </c>
      <c r="S26" s="68"/>
      <c r="T26" s="68">
        <f>U26+X26</f>
        <v>40667.660000000003</v>
      </c>
      <c r="U26" s="68">
        <f>ROUND(24400.6/1.2,2)</f>
        <v>20333.830000000002</v>
      </c>
      <c r="V26" s="68"/>
      <c r="W26" s="68"/>
      <c r="X26" s="68">
        <f>ROUND(24400.6/1.2,2)</f>
        <v>20333.830000000002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8">
        <f>X26+W26</f>
        <v>20333.830000000002</v>
      </c>
      <c r="AJ26" s="69"/>
    </row>
    <row r="27" spans="1:36" s="33" customFormat="1" ht="16.5" thickBot="1" x14ac:dyDescent="0.3">
      <c r="A27" s="70" t="s">
        <v>16</v>
      </c>
      <c r="B27" s="71"/>
      <c r="C27" s="7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73">
        <f>R26</f>
        <v>40667.660000000003</v>
      </c>
      <c r="S27" s="32"/>
      <c r="T27" s="74">
        <f>T26</f>
        <v>40667.660000000003</v>
      </c>
      <c r="U27" s="74"/>
      <c r="V27" s="74"/>
      <c r="W27" s="74"/>
      <c r="X27" s="74">
        <f>X26</f>
        <v>20333.830000000002</v>
      </c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>
        <f>AI26</f>
        <v>20333.830000000002</v>
      </c>
      <c r="AJ27" s="32"/>
    </row>
    <row r="28" spans="1:36" ht="16.5" thickBot="1" x14ac:dyDescent="0.3">
      <c r="A28" s="59" t="s">
        <v>105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16.5" outlineLevel="1" thickBot="1" x14ac:dyDescent="0.3">
      <c r="A29" s="59" t="s">
        <v>17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36" ht="16.5" hidden="1" outlineLevel="1" thickBot="1" x14ac:dyDescent="0.3">
      <c r="A30" s="63">
        <v>36894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  <row r="31" spans="1:36" ht="16.5" hidden="1" outlineLevel="1" thickBot="1" x14ac:dyDescent="0.3">
      <c r="A31" s="63">
        <v>37259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</row>
    <row r="32" spans="1:36" ht="16.5" outlineLevel="1" thickBot="1" x14ac:dyDescent="0.3">
      <c r="A32" s="59" t="s">
        <v>18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</row>
    <row r="33" spans="1:36" ht="142.15" customHeight="1" outlineLevel="1" thickBot="1" x14ac:dyDescent="0.3">
      <c r="A33" s="76" t="s">
        <v>190</v>
      </c>
      <c r="B33" s="62" t="s">
        <v>192</v>
      </c>
      <c r="C33" s="62" t="s">
        <v>194</v>
      </c>
      <c r="D33" s="62" t="s">
        <v>191</v>
      </c>
      <c r="E33" s="62" t="s">
        <v>193</v>
      </c>
      <c r="F33" s="62"/>
      <c r="G33" s="62"/>
      <c r="H33" s="62"/>
      <c r="I33" s="62"/>
      <c r="J33" s="62"/>
      <c r="K33" s="62"/>
      <c r="L33" s="62"/>
      <c r="M33" s="62"/>
      <c r="N33" s="62"/>
      <c r="O33" s="77"/>
      <c r="P33" s="62">
        <v>2026</v>
      </c>
      <c r="Q33" s="62">
        <v>2026</v>
      </c>
      <c r="R33" s="62">
        <v>1500</v>
      </c>
      <c r="S33" s="62">
        <f>1500000/1000</f>
        <v>1500</v>
      </c>
      <c r="T33" s="62"/>
      <c r="U33" s="62"/>
      <c r="V33" s="62"/>
      <c r="W33" s="62"/>
      <c r="X33" s="62">
        <v>1500</v>
      </c>
      <c r="Y33" s="62"/>
      <c r="Z33" s="62">
        <v>1500</v>
      </c>
      <c r="AA33" s="62"/>
      <c r="AB33" s="62"/>
      <c r="AC33" s="62"/>
      <c r="AD33" s="62"/>
      <c r="AE33" s="62"/>
      <c r="AF33" s="62"/>
      <c r="AG33" s="62"/>
      <c r="AH33" s="62"/>
      <c r="AI33" s="62"/>
      <c r="AJ33" s="62"/>
    </row>
    <row r="34" spans="1:36" ht="16.5" outlineLevel="1" thickBot="1" x14ac:dyDescent="0.3">
      <c r="A34" s="59" t="s">
        <v>19</v>
      </c>
      <c r="B34" s="61"/>
      <c r="C34" s="64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>
        <f>R33</f>
        <v>1500</v>
      </c>
      <c r="S34" s="62">
        <f>S33</f>
        <v>1500</v>
      </c>
      <c r="T34" s="62"/>
      <c r="U34" s="62"/>
      <c r="V34" s="62"/>
      <c r="W34" s="62"/>
      <c r="X34" s="62">
        <f>X33</f>
        <v>1500</v>
      </c>
      <c r="Y34" s="62"/>
      <c r="Z34" s="62">
        <f>Z33</f>
        <v>1500</v>
      </c>
      <c r="AA34" s="62"/>
      <c r="AB34" s="62"/>
      <c r="AC34" s="62"/>
      <c r="AD34" s="62"/>
      <c r="AE34" s="62"/>
      <c r="AF34" s="62"/>
      <c r="AG34" s="62"/>
      <c r="AH34" s="62"/>
      <c r="AI34" s="62"/>
      <c r="AJ34" s="62"/>
    </row>
    <row r="35" spans="1:36" ht="16.5" thickBot="1" x14ac:dyDescent="0.3">
      <c r="A35" s="59" t="s">
        <v>20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1"/>
    </row>
    <row r="36" spans="1:36" ht="16.5" hidden="1" outlineLevel="1" thickBot="1" x14ac:dyDescent="0.3">
      <c r="A36" s="63">
        <v>36895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</row>
    <row r="37" spans="1:36" ht="16.5" hidden="1" outlineLevel="1" thickBot="1" x14ac:dyDescent="0.3">
      <c r="A37" s="63">
        <v>37260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</row>
    <row r="38" spans="1:36" ht="16.5" hidden="1" outlineLevel="1" thickBot="1" x14ac:dyDescent="0.3">
      <c r="A38" s="59" t="s">
        <v>21</v>
      </c>
      <c r="B38" s="61"/>
      <c r="C38" s="64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</row>
    <row r="39" spans="1:36" ht="16.5" collapsed="1" thickBot="1" x14ac:dyDescent="0.3">
      <c r="A39" s="59" t="s">
        <v>22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1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</row>
    <row r="40" spans="1:36" ht="33" hidden="1" customHeight="1" outlineLevel="1" thickBot="1" x14ac:dyDescent="0.3">
      <c r="A40" s="59" t="s">
        <v>23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</row>
    <row r="41" spans="1:36" ht="16.5" hidden="1" outlineLevel="1" thickBot="1" x14ac:dyDescent="0.3">
      <c r="A41" s="63">
        <v>36896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1:36" ht="16.5" hidden="1" outlineLevel="1" thickBot="1" x14ac:dyDescent="0.3">
      <c r="A42" s="63">
        <v>37261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</row>
    <row r="43" spans="1:36" ht="16.5" hidden="1" outlineLevel="1" thickBot="1" x14ac:dyDescent="0.3">
      <c r="A43" s="59" t="s">
        <v>24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  <c r="AA43" s="62"/>
      <c r="AB43" s="62"/>
      <c r="AC43" s="62"/>
      <c r="AD43" s="62"/>
      <c r="AE43" s="62"/>
      <c r="AF43" s="62"/>
      <c r="AG43" s="62"/>
      <c r="AH43" s="62"/>
      <c r="AI43" s="62"/>
      <c r="AJ43" s="62"/>
    </row>
    <row r="44" spans="1:36" ht="16.5" hidden="1" outlineLevel="1" thickBot="1" x14ac:dyDescent="0.3">
      <c r="A44" s="63">
        <v>36927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</row>
    <row r="45" spans="1:36" ht="16.5" hidden="1" outlineLevel="1" thickBot="1" x14ac:dyDescent="0.3">
      <c r="A45" s="63">
        <v>37292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</row>
    <row r="46" spans="1:36" ht="16.5" hidden="1" outlineLevel="1" collapsed="1" thickBot="1" x14ac:dyDescent="0.3">
      <c r="A46" s="59" t="s">
        <v>25</v>
      </c>
      <c r="B46" s="60"/>
      <c r="C46" s="61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</row>
    <row r="47" spans="1:36" ht="16.5" collapsed="1" thickBot="1" x14ac:dyDescent="0.3">
      <c r="A47" s="59" t="s">
        <v>106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</row>
    <row r="48" spans="1:36" ht="16.5" hidden="1" outlineLevel="1" thickBot="1" x14ac:dyDescent="0.3">
      <c r="A48" s="63">
        <v>36897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</row>
    <row r="49" spans="1:36" ht="16.5" hidden="1" outlineLevel="1" thickBot="1" x14ac:dyDescent="0.3">
      <c r="A49" s="63">
        <v>37262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</row>
    <row r="50" spans="1:36" ht="16.5" hidden="1" outlineLevel="1" collapsed="1" thickBot="1" x14ac:dyDescent="0.3">
      <c r="A50" s="59" t="s">
        <v>107</v>
      </c>
      <c r="B50" s="61"/>
      <c r="C50" s="64"/>
      <c r="D50" s="64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</row>
    <row r="51" spans="1:36" s="33" customFormat="1" ht="23.45" customHeight="1" collapsed="1" thickBot="1" x14ac:dyDescent="0.3">
      <c r="A51" s="29" t="s">
        <v>26</v>
      </c>
      <c r="B51" s="30"/>
      <c r="C51" s="30"/>
      <c r="D51" s="3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74">
        <f>R26+R34</f>
        <v>42167.66</v>
      </c>
      <c r="S51" s="73">
        <f t="shared" ref="S51:T51" si="0">S26+S34</f>
        <v>1500</v>
      </c>
      <c r="T51" s="74">
        <f t="shared" si="0"/>
        <v>40667.660000000003</v>
      </c>
      <c r="U51" s="73"/>
      <c r="V51" s="73"/>
      <c r="W51" s="73">
        <f t="shared" ref="W51:Z51" si="1">W26+W34</f>
        <v>0</v>
      </c>
      <c r="X51" s="74">
        <f t="shared" si="1"/>
        <v>21833.83</v>
      </c>
      <c r="Y51" s="73"/>
      <c r="Z51" s="73">
        <f t="shared" si="1"/>
        <v>1500</v>
      </c>
      <c r="AA51" s="32"/>
      <c r="AB51" s="32"/>
      <c r="AC51" s="32"/>
      <c r="AD51" s="32"/>
      <c r="AE51" s="32"/>
      <c r="AF51" s="32"/>
      <c r="AG51" s="32"/>
      <c r="AH51" s="32"/>
      <c r="AI51" s="75">
        <f t="shared" ref="AI51" si="2">AI26+AI34</f>
        <v>20333.830000000002</v>
      </c>
      <c r="AJ51" s="32"/>
    </row>
    <row r="52" spans="1:36" s="78" customFormat="1" ht="54.6" customHeight="1" x14ac:dyDescent="0.3">
      <c r="S52" s="79"/>
    </row>
  </sheetData>
  <mergeCells count="58">
    <mergeCell ref="E2:Q2"/>
    <mergeCell ref="I3:J3"/>
    <mergeCell ref="A5:A9"/>
    <mergeCell ref="B5:B9"/>
    <mergeCell ref="C5:C9"/>
    <mergeCell ref="D5:D9"/>
    <mergeCell ref="E5:E9"/>
    <mergeCell ref="F5:O5"/>
    <mergeCell ref="P5:P9"/>
    <mergeCell ref="Q5:Q9"/>
    <mergeCell ref="K8:N8"/>
    <mergeCell ref="O8:O9"/>
    <mergeCell ref="R5:Y5"/>
    <mergeCell ref="Z5:AJ5"/>
    <mergeCell ref="F6:O6"/>
    <mergeCell ref="R6:T7"/>
    <mergeCell ref="U6:U9"/>
    <mergeCell ref="V6:X8"/>
    <mergeCell ref="Y6:Y9"/>
    <mergeCell ref="Z6:Z9"/>
    <mergeCell ref="AA6:AA9"/>
    <mergeCell ref="AB6:AB9"/>
    <mergeCell ref="AD6:AE6"/>
    <mergeCell ref="AF6:AF9"/>
    <mergeCell ref="AG6:AG9"/>
    <mergeCell ref="AH6:AH9"/>
    <mergeCell ref="AI6:AI9"/>
    <mergeCell ref="J8:J9"/>
    <mergeCell ref="AJ6:AJ9"/>
    <mergeCell ref="F7:J7"/>
    <mergeCell ref="K7:O7"/>
    <mergeCell ref="AD7:AD9"/>
    <mergeCell ref="AE7:AE9"/>
    <mergeCell ref="F8:I8"/>
    <mergeCell ref="A24:B24"/>
    <mergeCell ref="A25:AE25"/>
    <mergeCell ref="S8:T8"/>
    <mergeCell ref="A11:S11"/>
    <mergeCell ref="A12:N12"/>
    <mergeCell ref="A15:Z15"/>
    <mergeCell ref="A18:T18"/>
    <mergeCell ref="A21:AE21"/>
    <mergeCell ref="R8:R9"/>
    <mergeCell ref="AC6:AC9"/>
    <mergeCell ref="A27:B27"/>
    <mergeCell ref="A28:AJ28"/>
    <mergeCell ref="A51:D51"/>
    <mergeCell ref="A29:M29"/>
    <mergeCell ref="A32:Y32"/>
    <mergeCell ref="A34:B34"/>
    <mergeCell ref="A35:AJ35"/>
    <mergeCell ref="A38:B38"/>
    <mergeCell ref="A39:U39"/>
    <mergeCell ref="A40:M40"/>
    <mergeCell ref="A43:Z43"/>
    <mergeCell ref="A46:C46"/>
    <mergeCell ref="A47:AJ47"/>
    <mergeCell ref="A50:B50"/>
  </mergeCells>
  <pageMargins left="0.39370078740157483" right="0.39370078740157483" top="0.74803149606299213" bottom="0" header="0.31496062992125984" footer="0.31496062992125984"/>
  <pageSetup paperSize="8" scale="45" orientation="landscape" blackAndWhite="1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M30"/>
  <sheetViews>
    <sheetView view="pageBreakPreview" zoomScale="72" zoomScaleNormal="59" zoomScaleSheetLayoutView="72" workbookViewId="0">
      <selection activeCell="F1" sqref="F1"/>
    </sheetView>
  </sheetViews>
  <sheetFormatPr defaultRowHeight="15" x14ac:dyDescent="0.25"/>
  <cols>
    <col min="1" max="1" width="11" bestFit="1" customWidth="1"/>
    <col min="2" max="2" width="55.42578125" customWidth="1"/>
    <col min="3" max="3" width="11.28515625" customWidth="1"/>
    <col min="4" max="4" width="10.42578125" customWidth="1"/>
    <col min="5" max="5" width="10.5703125" customWidth="1"/>
    <col min="6" max="6" width="28.28515625" customWidth="1"/>
    <col min="7" max="7" width="2.140625" hidden="1" customWidth="1"/>
    <col min="8" max="8" width="4.5703125" hidden="1" customWidth="1"/>
  </cols>
  <sheetData>
    <row r="1" spans="1:13" ht="15.75" x14ac:dyDescent="0.25">
      <c r="F1" s="6"/>
    </row>
    <row r="2" spans="1:13" ht="15.75" x14ac:dyDescent="0.25">
      <c r="C2" s="4"/>
    </row>
    <row r="3" spans="1:13" ht="15.75" x14ac:dyDescent="0.25">
      <c r="C3" s="7" t="s">
        <v>68</v>
      </c>
    </row>
    <row r="4" spans="1:13" ht="15.75" x14ac:dyDescent="0.25">
      <c r="C4" s="7" t="s">
        <v>157</v>
      </c>
    </row>
    <row r="5" spans="1:13" ht="15.75" x14ac:dyDescent="0.25">
      <c r="C5" s="7" t="s">
        <v>158</v>
      </c>
    </row>
    <row r="6" spans="1:13" ht="28.9" customHeight="1" x14ac:dyDescent="0.25">
      <c r="B6" s="8"/>
      <c r="C6" s="9" t="str">
        <f>Паспорт!A6</f>
        <v>муниципального казенного предприятия "Скопинские тепловые сети"</v>
      </c>
    </row>
    <row r="7" spans="1:13" ht="28.9" customHeight="1" x14ac:dyDescent="0.25">
      <c r="C7" s="7"/>
    </row>
    <row r="8" spans="1:13" ht="15.75" x14ac:dyDescent="0.25">
      <c r="C8" s="7"/>
    </row>
    <row r="9" spans="1:13" ht="16.5" thickBot="1" x14ac:dyDescent="0.3">
      <c r="A9" s="4"/>
    </row>
    <row r="10" spans="1:13" ht="16.5" thickBot="1" x14ac:dyDescent="0.3">
      <c r="A10" s="21" t="s">
        <v>0</v>
      </c>
      <c r="B10" s="21" t="s">
        <v>67</v>
      </c>
      <c r="C10" s="21" t="s">
        <v>4</v>
      </c>
      <c r="D10" s="21" t="s">
        <v>159</v>
      </c>
      <c r="E10" s="21" t="s">
        <v>160</v>
      </c>
      <c r="F10" s="18" t="s">
        <v>68</v>
      </c>
      <c r="G10" s="19"/>
      <c r="H10" s="20"/>
    </row>
    <row r="11" spans="1:13" ht="16.5" thickBot="1" x14ac:dyDescent="0.3">
      <c r="A11" s="22"/>
      <c r="B11" s="22"/>
      <c r="C11" s="22"/>
      <c r="D11" s="22"/>
      <c r="E11" s="22"/>
      <c r="F11" s="18" t="s">
        <v>215</v>
      </c>
      <c r="G11" s="19"/>
      <c r="H11" s="20"/>
    </row>
    <row r="12" spans="1:13" ht="31.15" customHeight="1" thickBot="1" x14ac:dyDescent="0.3">
      <c r="A12" s="23"/>
      <c r="B12" s="23"/>
      <c r="C12" s="23"/>
      <c r="D12" s="23"/>
      <c r="E12" s="23"/>
      <c r="F12" s="1">
        <v>2026</v>
      </c>
      <c r="G12" s="1"/>
      <c r="H12" s="1"/>
    </row>
    <row r="13" spans="1:13" ht="16.5" thickBot="1" x14ac:dyDescent="0.3">
      <c r="A13" s="2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>
        <f>76320/1629</f>
        <v>46.850828729281766</v>
      </c>
      <c r="J13">
        <f>I13</f>
        <v>46.850828729281766</v>
      </c>
      <c r="K13">
        <f>J13</f>
        <v>46.850828729281766</v>
      </c>
      <c r="L13">
        <f>K13</f>
        <v>46.850828729281766</v>
      </c>
      <c r="M13">
        <v>30.5</v>
      </c>
    </row>
    <row r="14" spans="1:13" ht="32.25" thickBot="1" x14ac:dyDescent="0.3">
      <c r="A14" s="5">
        <v>1</v>
      </c>
      <c r="B14" s="3" t="s">
        <v>69</v>
      </c>
      <c r="C14" s="1" t="s">
        <v>161</v>
      </c>
      <c r="D14" s="12"/>
      <c r="E14" s="12"/>
      <c r="F14" s="12"/>
      <c r="G14" s="12"/>
      <c r="H14" s="3"/>
      <c r="I14" t="s">
        <v>185</v>
      </c>
    </row>
    <row r="15" spans="1:13" ht="31.15" customHeight="1" thickBot="1" x14ac:dyDescent="0.3">
      <c r="A15" s="24">
        <v>2</v>
      </c>
      <c r="B15" s="24" t="s">
        <v>70</v>
      </c>
      <c r="C15" s="1" t="s">
        <v>162</v>
      </c>
      <c r="D15" s="3">
        <v>170.31</v>
      </c>
      <c r="E15" s="3">
        <v>169.45</v>
      </c>
      <c r="F15" s="14">
        <f>1000/7/(0.93*(1-0.03))</f>
        <v>158.36065054555243</v>
      </c>
      <c r="G15" s="3"/>
      <c r="H15" s="3"/>
    </row>
    <row r="16" spans="1:13" ht="31.15" customHeight="1" thickBot="1" x14ac:dyDescent="0.3">
      <c r="A16" s="25"/>
      <c r="B16" s="25"/>
      <c r="C16" s="1" t="s">
        <v>163</v>
      </c>
      <c r="D16" s="3"/>
      <c r="E16" s="3"/>
      <c r="F16" s="3"/>
      <c r="G16" s="3"/>
      <c r="H16" s="3"/>
    </row>
    <row r="17" spans="1:8" ht="32.25" thickBot="1" x14ac:dyDescent="0.3">
      <c r="A17" s="5">
        <v>3</v>
      </c>
      <c r="B17" s="3" t="s">
        <v>71</v>
      </c>
      <c r="C17" s="1" t="s">
        <v>72</v>
      </c>
      <c r="D17" s="3"/>
      <c r="E17" s="3"/>
      <c r="F17" s="3"/>
      <c r="G17" s="3"/>
      <c r="H17" s="3"/>
    </row>
    <row r="18" spans="1:8" ht="49.15" customHeight="1" thickBot="1" x14ac:dyDescent="0.3">
      <c r="A18" s="5">
        <v>4</v>
      </c>
      <c r="B18" s="3" t="s">
        <v>164</v>
      </c>
      <c r="C18" s="1" t="s">
        <v>73</v>
      </c>
      <c r="D18" s="10"/>
      <c r="E18" s="10"/>
      <c r="F18" s="10"/>
      <c r="G18" s="10"/>
      <c r="H18" s="3"/>
    </row>
    <row r="19" spans="1:8" ht="29.25" customHeight="1" thickBot="1" x14ac:dyDescent="0.3">
      <c r="A19" s="24">
        <v>5</v>
      </c>
      <c r="B19" s="24" t="s">
        <v>74</v>
      </c>
      <c r="C19" s="1" t="s">
        <v>165</v>
      </c>
      <c r="D19" s="3"/>
      <c r="E19" s="3"/>
      <c r="F19" s="3"/>
      <c r="G19" s="3"/>
      <c r="H19" s="3"/>
    </row>
    <row r="20" spans="1:8" ht="79.5" thickBot="1" x14ac:dyDescent="0.3">
      <c r="A20" s="25"/>
      <c r="B20" s="25"/>
      <c r="C20" s="1" t="s">
        <v>75</v>
      </c>
      <c r="D20" s="3"/>
      <c r="E20" s="3"/>
      <c r="F20" s="3"/>
      <c r="G20" s="3"/>
      <c r="H20" s="3"/>
    </row>
    <row r="21" spans="1:8" ht="32.25" thickBot="1" x14ac:dyDescent="0.3">
      <c r="A21" s="24">
        <v>6</v>
      </c>
      <c r="B21" s="24" t="s">
        <v>76</v>
      </c>
      <c r="C21" s="1" t="s">
        <v>166</v>
      </c>
      <c r="D21" s="3"/>
      <c r="E21" s="3"/>
      <c r="F21" s="3"/>
      <c r="G21" s="3"/>
      <c r="H21" s="3"/>
    </row>
    <row r="22" spans="1:8" ht="32.25" thickBot="1" x14ac:dyDescent="0.3">
      <c r="A22" s="25"/>
      <c r="B22" s="25"/>
      <c r="C22" s="1" t="s">
        <v>167</v>
      </c>
      <c r="D22" s="3"/>
      <c r="E22" s="3"/>
      <c r="F22" s="3"/>
      <c r="G22" s="3"/>
      <c r="H22" s="3"/>
    </row>
    <row r="23" spans="1:8" ht="189.75" thickBot="1" x14ac:dyDescent="0.3">
      <c r="A23" s="5">
        <v>7</v>
      </c>
      <c r="B23" s="3" t="s">
        <v>168</v>
      </c>
      <c r="C23" s="3"/>
      <c r="D23" s="3"/>
      <c r="E23" s="3"/>
      <c r="F23" s="3"/>
      <c r="G23" s="3"/>
      <c r="H23" s="3"/>
    </row>
    <row r="24" spans="1:8" ht="16.5" hidden="1" thickBot="1" x14ac:dyDescent="0.3">
      <c r="A24" s="13" t="s">
        <v>178</v>
      </c>
      <c r="B24" s="3" t="s">
        <v>176</v>
      </c>
      <c r="C24" s="3" t="s">
        <v>177</v>
      </c>
      <c r="D24" s="3">
        <v>1.2867710000000001</v>
      </c>
      <c r="E24" s="3">
        <f>D24</f>
        <v>1.2867710000000001</v>
      </c>
      <c r="F24" s="3">
        <v>1.1580938999999999</v>
      </c>
      <c r="G24" s="3"/>
      <c r="H24" s="3"/>
    </row>
    <row r="25" spans="1:8" ht="16.5" hidden="1" thickBot="1" x14ac:dyDescent="0.3">
      <c r="A25" s="11" t="s">
        <v>179</v>
      </c>
      <c r="B25" s="3" t="s">
        <v>182</v>
      </c>
      <c r="C25" s="3" t="s">
        <v>177</v>
      </c>
      <c r="D25" s="3">
        <v>0.20910000000000001</v>
      </c>
      <c r="E25" s="3">
        <f t="shared" ref="E25" si="0">D25</f>
        <v>0.20910000000000001</v>
      </c>
      <c r="F25" s="3">
        <v>0.18819</v>
      </c>
      <c r="G25" s="3"/>
      <c r="H25" s="3"/>
    </row>
    <row r="26" spans="1:8" ht="16.5" hidden="1" thickBot="1" x14ac:dyDescent="0.3">
      <c r="A26" s="11" t="s">
        <v>180</v>
      </c>
      <c r="B26" s="3" t="s">
        <v>183</v>
      </c>
      <c r="C26" s="3" t="s">
        <v>177</v>
      </c>
      <c r="D26" s="3">
        <v>3.363299</v>
      </c>
      <c r="E26" s="3">
        <f t="shared" ref="E26" si="1">D26</f>
        <v>3.363299</v>
      </c>
      <c r="F26" s="3">
        <v>3.0269691000000001</v>
      </c>
      <c r="G26" s="3"/>
      <c r="H26" s="3"/>
    </row>
    <row r="27" spans="1:8" ht="16.5" hidden="1" thickBot="1" x14ac:dyDescent="0.3">
      <c r="A27" s="5" t="s">
        <v>181</v>
      </c>
      <c r="B27" s="3" t="s">
        <v>184</v>
      </c>
      <c r="C27" s="3" t="s">
        <v>177</v>
      </c>
      <c r="D27" s="3">
        <v>1.9999999999999999E-7</v>
      </c>
      <c r="E27" s="3">
        <f t="shared" ref="E27" si="2">D27</f>
        <v>1.9999999999999999E-7</v>
      </c>
      <c r="F27" s="3">
        <v>1.8E-7</v>
      </c>
      <c r="G27" s="3"/>
      <c r="H27" s="3"/>
    </row>
    <row r="28" spans="1:8" ht="15.75" x14ac:dyDescent="0.25">
      <c r="A28" s="4"/>
    </row>
    <row r="29" spans="1:8" ht="15.75" x14ac:dyDescent="0.25">
      <c r="A29" s="4"/>
    </row>
    <row r="30" spans="1:8" ht="25.9" customHeight="1" x14ac:dyDescent="0.25"/>
  </sheetData>
  <mergeCells count="13">
    <mergeCell ref="A15:A16"/>
    <mergeCell ref="B15:B16"/>
    <mergeCell ref="A19:A20"/>
    <mergeCell ref="B19:B20"/>
    <mergeCell ref="A21:A22"/>
    <mergeCell ref="B21:B22"/>
    <mergeCell ref="F10:H10"/>
    <mergeCell ref="F11:H11"/>
    <mergeCell ref="A10:A12"/>
    <mergeCell ref="B10:B12"/>
    <mergeCell ref="C10:C12"/>
    <mergeCell ref="D10:D12"/>
    <mergeCell ref="E10:E12"/>
  </mergeCells>
  <pageMargins left="0.70866141732283472" right="0" top="0" bottom="0" header="0.31496062992125984" footer="0.31496062992125984"/>
  <pageSetup paperSize="9"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X19"/>
  <sheetViews>
    <sheetView view="pageBreakPreview" zoomScale="60" zoomScaleNormal="59" workbookViewId="0">
      <selection sqref="A1:XFD1048576"/>
    </sheetView>
  </sheetViews>
  <sheetFormatPr defaultRowHeight="15" x14ac:dyDescent="0.25"/>
  <cols>
    <col min="1" max="1" width="9.140625" style="34"/>
    <col min="2" max="2" width="32.42578125" style="34" customWidth="1"/>
    <col min="3" max="3" width="12.7109375" style="34" customWidth="1"/>
    <col min="4" max="4" width="15" style="34" customWidth="1"/>
    <col min="5" max="6" width="8.85546875" style="34" hidden="1" customWidth="1"/>
    <col min="7" max="7" width="11.42578125" style="34" customWidth="1"/>
    <col min="8" max="8" width="12.7109375" style="34" customWidth="1"/>
    <col min="9" max="10" width="8.85546875" style="34" hidden="1" customWidth="1"/>
    <col min="11" max="11" width="10.5703125" style="34" customWidth="1"/>
    <col min="12" max="12" width="19.28515625" style="34" customWidth="1"/>
    <col min="13" max="14" width="8.85546875" style="34" hidden="1" customWidth="1"/>
    <col min="15" max="15" width="12.85546875" style="34" bestFit="1" customWidth="1"/>
    <col min="16" max="16" width="19.28515625" style="34" customWidth="1"/>
    <col min="17" max="18" width="0" style="34" hidden="1" customWidth="1"/>
    <col min="19" max="19" width="11.42578125" style="34" customWidth="1"/>
    <col min="20" max="20" width="18.7109375" style="34" customWidth="1"/>
    <col min="21" max="21" width="0" style="34" hidden="1" customWidth="1"/>
    <col min="22" max="22" width="3.5703125" style="34" customWidth="1"/>
    <col min="23" max="16384" width="9.140625" style="34"/>
  </cols>
  <sheetData>
    <row r="1" spans="1:24" ht="15.75" x14ac:dyDescent="0.25">
      <c r="F1" s="80"/>
      <c r="T1" s="81"/>
    </row>
    <row r="2" spans="1:24" ht="18.75" x14ac:dyDescent="0.25">
      <c r="G2" s="82" t="s">
        <v>169</v>
      </c>
    </row>
    <row r="3" spans="1:24" ht="18.75" x14ac:dyDescent="0.25">
      <c r="G3" s="82" t="s">
        <v>170</v>
      </c>
    </row>
    <row r="4" spans="1:24" ht="18.75" x14ac:dyDescent="0.25">
      <c r="G4" s="82" t="s">
        <v>171</v>
      </c>
    </row>
    <row r="5" spans="1:24" ht="31.15" customHeight="1" x14ac:dyDescent="0.25">
      <c r="A5" s="83"/>
      <c r="G5" s="84" t="str">
        <f>Паспорт!A6</f>
        <v>муниципального казенного предприятия "Скопинские тепловые сети"</v>
      </c>
      <c r="I5" s="85" t="str">
        <f>Паспорт!B9</f>
        <v>Муниципальное казенное предприятие "Скопинские тепловые сети" Муниципального образования городской округ г. Скопин Рязанской области</v>
      </c>
    </row>
    <row r="6" spans="1:24" ht="16.5" thickBot="1" x14ac:dyDescent="0.3">
      <c r="A6" s="86"/>
    </row>
    <row r="7" spans="1:24" ht="21" customHeight="1" thickBot="1" x14ac:dyDescent="0.3">
      <c r="A7" s="87" t="s">
        <v>0</v>
      </c>
      <c r="B7" s="87" t="s">
        <v>45</v>
      </c>
      <c r="C7" s="88" t="s">
        <v>44</v>
      </c>
      <c r="D7" s="89"/>
      <c r="E7" s="89"/>
      <c r="F7" s="89"/>
      <c r="G7" s="89"/>
      <c r="H7" s="89"/>
      <c r="I7" s="89"/>
      <c r="J7" s="90"/>
      <c r="K7" s="88" t="s">
        <v>46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</row>
    <row r="8" spans="1:24" ht="205.15" customHeight="1" thickBot="1" x14ac:dyDescent="0.3">
      <c r="A8" s="91"/>
      <c r="B8" s="91"/>
      <c r="C8" s="88" t="s">
        <v>47</v>
      </c>
      <c r="D8" s="89"/>
      <c r="E8" s="89"/>
      <c r="F8" s="90"/>
      <c r="G8" s="88" t="s">
        <v>48</v>
      </c>
      <c r="H8" s="89"/>
      <c r="I8" s="89"/>
      <c r="J8" s="90"/>
      <c r="K8" s="88" t="s">
        <v>172</v>
      </c>
      <c r="L8" s="89"/>
      <c r="M8" s="89"/>
      <c r="N8" s="90"/>
      <c r="O8" s="88" t="s">
        <v>49</v>
      </c>
      <c r="P8" s="89"/>
      <c r="Q8" s="89"/>
      <c r="R8" s="90"/>
      <c r="S8" s="88" t="s">
        <v>173</v>
      </c>
      <c r="T8" s="89"/>
      <c r="U8" s="89"/>
      <c r="V8" s="90"/>
      <c r="X8" s="34" t="s">
        <v>174</v>
      </c>
    </row>
    <row r="9" spans="1:24" ht="52.5" customHeight="1" thickBot="1" x14ac:dyDescent="0.3">
      <c r="A9" s="91"/>
      <c r="B9" s="91"/>
      <c r="C9" s="87" t="s">
        <v>160</v>
      </c>
      <c r="D9" s="88" t="s">
        <v>50</v>
      </c>
      <c r="E9" s="89"/>
      <c r="F9" s="90"/>
      <c r="G9" s="87" t="s">
        <v>160</v>
      </c>
      <c r="H9" s="88" t="s">
        <v>50</v>
      </c>
      <c r="I9" s="89"/>
      <c r="J9" s="90"/>
      <c r="K9" s="87" t="s">
        <v>160</v>
      </c>
      <c r="L9" s="88" t="s">
        <v>214</v>
      </c>
      <c r="M9" s="89"/>
      <c r="N9" s="90"/>
      <c r="O9" s="87" t="s">
        <v>160</v>
      </c>
      <c r="P9" s="88" t="s">
        <v>50</v>
      </c>
      <c r="Q9" s="89"/>
      <c r="R9" s="90"/>
      <c r="S9" s="87" t="s">
        <v>160</v>
      </c>
      <c r="T9" s="88" t="s">
        <v>50</v>
      </c>
      <c r="U9" s="89"/>
      <c r="V9" s="90"/>
      <c r="X9" s="34">
        <v>435.64400000000001</v>
      </c>
    </row>
    <row r="10" spans="1:24" ht="16.5" thickBot="1" x14ac:dyDescent="0.3">
      <c r="A10" s="92"/>
      <c r="B10" s="92"/>
      <c r="C10" s="92"/>
      <c r="D10" s="93">
        <v>2026</v>
      </c>
      <c r="E10" s="93"/>
      <c r="F10" s="93"/>
      <c r="G10" s="92"/>
      <c r="H10" s="93">
        <v>2026</v>
      </c>
      <c r="I10" s="93"/>
      <c r="J10" s="93"/>
      <c r="K10" s="92"/>
      <c r="L10" s="93">
        <v>2026</v>
      </c>
      <c r="M10" s="93"/>
      <c r="N10" s="93"/>
      <c r="O10" s="92"/>
      <c r="P10" s="93">
        <v>2026</v>
      </c>
      <c r="Q10" s="93"/>
      <c r="R10" s="93"/>
      <c r="S10" s="92"/>
      <c r="T10" s="88">
        <v>2026</v>
      </c>
      <c r="U10" s="89"/>
      <c r="V10" s="90"/>
    </row>
    <row r="11" spans="1:24" ht="16.5" thickBot="1" x14ac:dyDescent="0.3">
      <c r="A11" s="94">
        <v>1</v>
      </c>
      <c r="B11" s="93">
        <v>2</v>
      </c>
      <c r="C11" s="93">
        <v>3</v>
      </c>
      <c r="D11" s="93">
        <v>4</v>
      </c>
      <c r="E11" s="93">
        <v>5</v>
      </c>
      <c r="F11" s="93">
        <v>6</v>
      </c>
      <c r="G11" s="93">
        <v>5</v>
      </c>
      <c r="H11" s="93">
        <v>6</v>
      </c>
      <c r="I11" s="93">
        <v>9</v>
      </c>
      <c r="J11" s="93">
        <v>10</v>
      </c>
      <c r="K11" s="93">
        <v>7</v>
      </c>
      <c r="L11" s="93">
        <v>8</v>
      </c>
      <c r="M11" s="93">
        <v>13</v>
      </c>
      <c r="N11" s="93">
        <v>14</v>
      </c>
      <c r="O11" s="93">
        <v>9</v>
      </c>
      <c r="P11" s="93">
        <v>10</v>
      </c>
      <c r="Q11" s="93">
        <v>17</v>
      </c>
      <c r="R11" s="93">
        <v>18</v>
      </c>
      <c r="S11" s="93">
        <v>11</v>
      </c>
      <c r="T11" s="88">
        <v>12</v>
      </c>
      <c r="U11" s="89"/>
      <c r="V11" s="90"/>
    </row>
    <row r="12" spans="1:24" ht="31.5" x14ac:dyDescent="0.25">
      <c r="A12" s="95" t="s">
        <v>213</v>
      </c>
      <c r="B12" s="96" t="s">
        <v>212</v>
      </c>
      <c r="C12" s="96" t="s">
        <v>79</v>
      </c>
      <c r="D12" s="96" t="s">
        <v>79</v>
      </c>
      <c r="E12" s="96" t="s">
        <v>79</v>
      </c>
      <c r="F12" s="96" t="s">
        <v>79</v>
      </c>
      <c r="G12" s="96">
        <v>0</v>
      </c>
      <c r="H12" s="96">
        <v>0</v>
      </c>
      <c r="I12" s="96" t="s">
        <v>79</v>
      </c>
      <c r="J12" s="96" t="s">
        <v>79</v>
      </c>
      <c r="K12" s="96" t="s">
        <v>79</v>
      </c>
      <c r="L12" s="96" t="s">
        <v>79</v>
      </c>
      <c r="M12" s="96" t="s">
        <v>79</v>
      </c>
      <c r="N12" s="96" t="s">
        <v>79</v>
      </c>
      <c r="O12" s="96" t="s">
        <v>79</v>
      </c>
      <c r="P12" s="96" t="s">
        <v>79</v>
      </c>
      <c r="Q12" s="96" t="s">
        <v>79</v>
      </c>
      <c r="R12" s="96" t="s">
        <v>79</v>
      </c>
      <c r="S12" s="96" t="s">
        <v>79</v>
      </c>
      <c r="T12" s="97" t="s">
        <v>79</v>
      </c>
      <c r="U12" s="98"/>
      <c r="V12" s="99"/>
    </row>
    <row r="13" spans="1:24" ht="15.75" x14ac:dyDescent="0.25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  <c r="U13" s="103"/>
      <c r="V13" s="104"/>
    </row>
    <row r="14" spans="1:24" ht="130.5" customHeight="1" thickBot="1" x14ac:dyDescent="0.3">
      <c r="A14" s="105" t="s">
        <v>54</v>
      </c>
      <c r="B14" s="106" t="str">
        <f>'ИП (2)'!B26</f>
        <v xml:space="preserve">Строительство котельной мощностью 3,87 Гкал/час  по адресу: Рязанская область, г. Скопин,  ул. Ленина,  дом 153а, стр.1., в т.ч. подключение к наружным сетям, оргаждение, благоустройство.  </v>
      </c>
      <c r="C14" s="107" t="s">
        <v>79</v>
      </c>
      <c r="D14" s="107" t="s">
        <v>79</v>
      </c>
      <c r="E14" s="108" t="s">
        <v>79</v>
      </c>
      <c r="F14" s="108" t="s">
        <v>79</v>
      </c>
      <c r="G14" s="108">
        <v>0</v>
      </c>
      <c r="H14" s="108">
        <v>0</v>
      </c>
      <c r="I14" s="108" t="s">
        <v>79</v>
      </c>
      <c r="J14" s="108" t="s">
        <v>79</v>
      </c>
      <c r="K14" s="108">
        <f>планПоказатели!E15</f>
        <v>169.45</v>
      </c>
      <c r="L14" s="109">
        <f>планПоказатели!F15</f>
        <v>158.36065054555243</v>
      </c>
      <c r="M14" s="110"/>
      <c r="N14" s="110"/>
      <c r="O14" s="107" t="s">
        <v>79</v>
      </c>
      <c r="P14" s="107" t="s">
        <v>79</v>
      </c>
      <c r="Q14" s="107" t="s">
        <v>79</v>
      </c>
      <c r="R14" s="107" t="s">
        <v>79</v>
      </c>
      <c r="S14" s="107" t="s">
        <v>79</v>
      </c>
      <c r="T14" s="111" t="s">
        <v>79</v>
      </c>
      <c r="U14" s="112"/>
      <c r="V14" s="113"/>
    </row>
    <row r="15" spans="1:24" ht="49.9" customHeight="1" x14ac:dyDescent="0.25">
      <c r="A15" s="80"/>
    </row>
    <row r="16" spans="1:24" s="115" customFormat="1" ht="15.7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1:22" s="115" customFormat="1" ht="15.7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t="15.75" x14ac:dyDescent="0.25">
      <c r="A18" s="80"/>
    </row>
    <row r="19" spans="1:22" ht="15.75" x14ac:dyDescent="0.25">
      <c r="A19" s="80"/>
    </row>
  </sheetData>
  <mergeCells count="26">
    <mergeCell ref="T11:V11"/>
    <mergeCell ref="T12:V12"/>
    <mergeCell ref="T13:V13"/>
    <mergeCell ref="T14:V14"/>
    <mergeCell ref="A16:V16"/>
    <mergeCell ref="A17:V17"/>
    <mergeCell ref="D9:F9"/>
    <mergeCell ref="G9:G10"/>
    <mergeCell ref="H9:J9"/>
    <mergeCell ref="K9:K10"/>
    <mergeCell ref="L9:N9"/>
    <mergeCell ref="O9:O10"/>
    <mergeCell ref="A7:A10"/>
    <mergeCell ref="B7:B10"/>
    <mergeCell ref="C7:J7"/>
    <mergeCell ref="K7:V7"/>
    <mergeCell ref="C8:F8"/>
    <mergeCell ref="G8:J8"/>
    <mergeCell ref="K8:N8"/>
    <mergeCell ref="O8:R8"/>
    <mergeCell ref="S8:V8"/>
    <mergeCell ref="C9:C10"/>
    <mergeCell ref="P9:R9"/>
    <mergeCell ref="S9:S10"/>
    <mergeCell ref="T9:V9"/>
    <mergeCell ref="T10:V10"/>
  </mergeCells>
  <pageMargins left="0.70866141732283472" right="0" top="0.74803149606299213" bottom="0" header="0.31496062992125984" footer="0.31496062992125984"/>
  <pageSetup paperSize="9" scale="63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K31"/>
  <sheetViews>
    <sheetView view="pageBreakPreview" topLeftCell="A4" zoomScale="60" zoomScaleNormal="71" workbookViewId="0">
      <pane ySplit="8" topLeftCell="A12" activePane="bottomLeft" state="frozen"/>
      <selection activeCell="A4" sqref="A4"/>
      <selection pane="bottomLeft" activeCell="E9" sqref="E9:E11"/>
    </sheetView>
  </sheetViews>
  <sheetFormatPr defaultRowHeight="15" x14ac:dyDescent="0.25"/>
  <cols>
    <col min="1" max="1" width="9.140625" style="34" customWidth="1"/>
    <col min="2" max="2" width="39.42578125" style="34" customWidth="1"/>
    <col min="3" max="3" width="16.140625" style="34" customWidth="1"/>
    <col min="4" max="4" width="16.5703125" style="34" customWidth="1"/>
    <col min="5" max="5" width="13.42578125" style="34" customWidth="1"/>
    <col min="6" max="8" width="11.42578125" style="34" hidden="1" customWidth="1"/>
    <col min="9" max="9" width="13.28515625" style="34" customWidth="1"/>
    <col min="10" max="10" width="16.140625" style="34" customWidth="1"/>
    <col min="11" max="11" width="14.7109375" style="116" customWidth="1"/>
    <col min="12" max="16384" width="9.140625" style="34"/>
  </cols>
  <sheetData>
    <row r="1" spans="1:10" ht="15.75" x14ac:dyDescent="0.25">
      <c r="A1" s="80"/>
    </row>
    <row r="2" spans="1:10" ht="15.75" x14ac:dyDescent="0.25">
      <c r="I2" s="81" t="s">
        <v>137</v>
      </c>
    </row>
    <row r="3" spans="1:10" ht="15.75" x14ac:dyDescent="0.25">
      <c r="A3" s="80"/>
    </row>
    <row r="4" spans="1:10" ht="15.75" x14ac:dyDescent="0.25">
      <c r="A4" s="117" t="s">
        <v>51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ht="39.6" customHeight="1" x14ac:dyDescent="0.25">
      <c r="A5" s="118" t="str">
        <f>Паспорт!B9</f>
        <v>Муниципальное казенное предприятие "Скопинские тепловые сети" Муниципального образования городской округ г. Скопин Рязанской области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5.75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6.5" thickBot="1" x14ac:dyDescent="0.3">
      <c r="A7" s="80"/>
    </row>
    <row r="8" spans="1:10" ht="58.15" customHeight="1" thickBot="1" x14ac:dyDescent="0.3">
      <c r="A8" s="87" t="s">
        <v>0</v>
      </c>
      <c r="B8" s="87" t="s">
        <v>52</v>
      </c>
      <c r="C8" s="88" t="s">
        <v>222</v>
      </c>
      <c r="D8" s="89"/>
      <c r="E8" s="89"/>
      <c r="F8" s="89"/>
      <c r="G8" s="89"/>
      <c r="H8" s="89"/>
      <c r="I8" s="90"/>
      <c r="J8" s="87" t="s">
        <v>138</v>
      </c>
    </row>
    <row r="9" spans="1:10" ht="81.75" customHeight="1" thickBot="1" x14ac:dyDescent="0.3">
      <c r="A9" s="91"/>
      <c r="B9" s="91"/>
      <c r="C9" s="88" t="s">
        <v>139</v>
      </c>
      <c r="D9" s="90"/>
      <c r="E9" s="87" t="s">
        <v>5</v>
      </c>
      <c r="F9" s="119" t="s">
        <v>187</v>
      </c>
      <c r="G9" s="120"/>
      <c r="H9" s="120"/>
      <c r="I9" s="121"/>
      <c r="J9" s="91"/>
    </row>
    <row r="10" spans="1:10" ht="15.75" thickBot="1" x14ac:dyDescent="0.3">
      <c r="A10" s="91"/>
      <c r="B10" s="91"/>
      <c r="C10" s="87" t="s">
        <v>156</v>
      </c>
      <c r="D10" s="87" t="s">
        <v>140</v>
      </c>
      <c r="E10" s="91"/>
      <c r="F10" s="122"/>
      <c r="G10" s="123"/>
      <c r="H10" s="123"/>
      <c r="I10" s="124"/>
      <c r="J10" s="91"/>
    </row>
    <row r="11" spans="1:10" ht="30.6" customHeight="1" thickBot="1" x14ac:dyDescent="0.3">
      <c r="A11" s="92"/>
      <c r="B11" s="92"/>
      <c r="C11" s="92"/>
      <c r="D11" s="92"/>
      <c r="E11" s="92"/>
      <c r="F11" s="93">
        <v>2024</v>
      </c>
      <c r="G11" s="93">
        <v>2025</v>
      </c>
      <c r="H11" s="93"/>
      <c r="I11" s="93">
        <v>2026</v>
      </c>
      <c r="J11" s="92"/>
    </row>
    <row r="12" spans="1:10" ht="16.5" thickBot="1" x14ac:dyDescent="0.3">
      <c r="A12" s="94">
        <v>1</v>
      </c>
      <c r="B12" s="93">
        <v>2</v>
      </c>
      <c r="C12" s="93">
        <v>3</v>
      </c>
      <c r="D12" s="93">
        <v>4</v>
      </c>
      <c r="E12" s="93">
        <v>5</v>
      </c>
      <c r="F12" s="93">
        <v>6</v>
      </c>
      <c r="G12" s="93">
        <v>7</v>
      </c>
      <c r="H12" s="93"/>
      <c r="I12" s="93">
        <v>8</v>
      </c>
      <c r="J12" s="93">
        <v>9</v>
      </c>
    </row>
    <row r="13" spans="1:10" ht="16.5" thickBot="1" x14ac:dyDescent="0.3">
      <c r="A13" s="94">
        <v>1</v>
      </c>
      <c r="B13" s="62" t="s">
        <v>53</v>
      </c>
      <c r="C13" s="125">
        <f>C14</f>
        <v>1500</v>
      </c>
      <c r="D13" s="125"/>
      <c r="E13" s="125">
        <f t="shared" ref="E13:I13" si="0">E14</f>
        <v>1500</v>
      </c>
      <c r="F13" s="125"/>
      <c r="G13" s="125">
        <f t="shared" si="0"/>
        <v>0</v>
      </c>
      <c r="H13" s="125"/>
      <c r="I13" s="125">
        <f t="shared" si="0"/>
        <v>1500</v>
      </c>
      <c r="J13" s="126">
        <f>I13</f>
        <v>1500</v>
      </c>
    </row>
    <row r="14" spans="1:10" ht="63.75" thickBot="1" x14ac:dyDescent="0.3">
      <c r="A14" s="94" t="s">
        <v>54</v>
      </c>
      <c r="B14" s="62" t="s">
        <v>141</v>
      </c>
      <c r="C14" s="125">
        <f>I14</f>
        <v>1500</v>
      </c>
      <c r="D14" s="125"/>
      <c r="E14" s="125">
        <f>I14</f>
        <v>1500</v>
      </c>
      <c r="F14" s="125"/>
      <c r="G14" s="125"/>
      <c r="H14" s="125"/>
      <c r="I14" s="125">
        <f>'ИП (2)'!Z33</f>
        <v>1500</v>
      </c>
      <c r="J14" s="62" t="s">
        <v>211</v>
      </c>
    </row>
    <row r="15" spans="1:10" ht="63.75" thickBot="1" x14ac:dyDescent="0.3">
      <c r="A15" s="94" t="s">
        <v>55</v>
      </c>
      <c r="B15" s="62" t="s">
        <v>142</v>
      </c>
      <c r="C15" s="62"/>
      <c r="D15" s="62"/>
      <c r="E15" s="62"/>
      <c r="F15" s="62"/>
      <c r="G15" s="62"/>
      <c r="H15" s="62"/>
      <c r="I15" s="62"/>
      <c r="J15" s="62"/>
    </row>
    <row r="16" spans="1:10" ht="16.5" thickBot="1" x14ac:dyDescent="0.3">
      <c r="A16" s="94" t="s">
        <v>56</v>
      </c>
      <c r="B16" s="62" t="s">
        <v>143</v>
      </c>
      <c r="C16" s="62"/>
      <c r="D16" s="62"/>
      <c r="E16" s="62"/>
      <c r="F16" s="62"/>
      <c r="G16" s="62"/>
      <c r="H16" s="62"/>
      <c r="I16" s="62"/>
      <c r="J16" s="62"/>
    </row>
    <row r="17" spans="1:11" ht="49.15" customHeight="1" thickBot="1" x14ac:dyDescent="0.3">
      <c r="A17" s="63" t="s">
        <v>27</v>
      </c>
      <c r="B17" s="62" t="s">
        <v>144</v>
      </c>
      <c r="C17" s="62"/>
      <c r="D17" s="62"/>
      <c r="E17" s="62"/>
      <c r="F17" s="62"/>
      <c r="G17" s="62"/>
      <c r="H17" s="62"/>
      <c r="I17" s="62"/>
      <c r="J17" s="62"/>
    </row>
    <row r="18" spans="1:11" ht="142.5" thickBot="1" x14ac:dyDescent="0.3">
      <c r="A18" s="63" t="s">
        <v>28</v>
      </c>
      <c r="B18" s="62" t="s">
        <v>145</v>
      </c>
      <c r="C18" s="62"/>
      <c r="D18" s="62"/>
      <c r="E18" s="62"/>
      <c r="F18" s="62"/>
      <c r="G18" s="62"/>
      <c r="H18" s="62"/>
      <c r="I18" s="62"/>
      <c r="J18" s="62"/>
    </row>
    <row r="19" spans="1:11" ht="111" thickBot="1" x14ac:dyDescent="0.3">
      <c r="A19" s="94" t="s">
        <v>57</v>
      </c>
      <c r="B19" s="62" t="s">
        <v>146</v>
      </c>
      <c r="C19" s="62"/>
      <c r="D19" s="62"/>
      <c r="E19" s="62"/>
      <c r="F19" s="62"/>
      <c r="G19" s="62"/>
      <c r="H19" s="62"/>
      <c r="I19" s="62"/>
      <c r="J19" s="62"/>
    </row>
    <row r="20" spans="1:11" ht="48" thickBot="1" x14ac:dyDescent="0.3">
      <c r="A20" s="94" t="s">
        <v>152</v>
      </c>
      <c r="B20" s="62" t="s">
        <v>147</v>
      </c>
      <c r="C20" s="62"/>
      <c r="D20" s="62"/>
      <c r="E20" s="62"/>
      <c r="F20" s="62"/>
      <c r="G20" s="62"/>
      <c r="H20" s="62"/>
      <c r="I20" s="62"/>
      <c r="J20" s="62"/>
    </row>
    <row r="21" spans="1:11" ht="48" thickBot="1" x14ac:dyDescent="0.3">
      <c r="A21" s="94">
        <v>2</v>
      </c>
      <c r="B21" s="62" t="s">
        <v>148</v>
      </c>
      <c r="C21" s="62"/>
      <c r="D21" s="62"/>
      <c r="E21" s="62"/>
      <c r="F21" s="62"/>
      <c r="G21" s="62"/>
      <c r="H21" s="62"/>
      <c r="I21" s="62"/>
      <c r="J21" s="62"/>
    </row>
    <row r="22" spans="1:11" ht="32.25" thickBot="1" x14ac:dyDescent="0.3">
      <c r="A22" s="94">
        <v>3</v>
      </c>
      <c r="B22" s="62" t="s">
        <v>149</v>
      </c>
      <c r="C22" s="62"/>
      <c r="D22" s="62"/>
      <c r="E22" s="62"/>
      <c r="F22" s="62"/>
      <c r="G22" s="62"/>
      <c r="H22" s="62"/>
      <c r="I22" s="62"/>
      <c r="J22" s="62"/>
    </row>
    <row r="23" spans="1:11" ht="16.5" thickBot="1" x14ac:dyDescent="0.3">
      <c r="A23" s="94" t="s">
        <v>153</v>
      </c>
      <c r="B23" s="62" t="s">
        <v>58</v>
      </c>
      <c r="C23" s="62"/>
      <c r="D23" s="62"/>
      <c r="E23" s="62"/>
      <c r="F23" s="62"/>
      <c r="G23" s="62"/>
      <c r="H23" s="62"/>
      <c r="I23" s="62"/>
      <c r="J23" s="62"/>
    </row>
    <row r="24" spans="1:11" ht="16.5" thickBot="1" x14ac:dyDescent="0.3">
      <c r="A24" s="94" t="s">
        <v>154</v>
      </c>
      <c r="B24" s="62" t="s">
        <v>59</v>
      </c>
      <c r="C24" s="62"/>
      <c r="D24" s="62"/>
      <c r="E24" s="62"/>
      <c r="F24" s="62"/>
      <c r="G24" s="62"/>
      <c r="H24" s="62"/>
      <c r="I24" s="62"/>
      <c r="J24" s="62"/>
    </row>
    <row r="25" spans="1:11" ht="16.5" thickBot="1" x14ac:dyDescent="0.3">
      <c r="A25" s="94" t="s">
        <v>155</v>
      </c>
      <c r="B25" s="62" t="s">
        <v>60</v>
      </c>
      <c r="C25" s="62"/>
      <c r="D25" s="62"/>
      <c r="E25" s="62"/>
      <c r="F25" s="62"/>
      <c r="G25" s="62"/>
      <c r="H25" s="62"/>
      <c r="I25" s="62"/>
      <c r="J25" s="62"/>
    </row>
    <row r="26" spans="1:11" ht="158.25" thickBot="1" x14ac:dyDescent="0.3">
      <c r="A26" s="94">
        <v>4</v>
      </c>
      <c r="B26" s="62" t="s">
        <v>150</v>
      </c>
      <c r="C26" s="127">
        <f>E26</f>
        <v>20333.830000000002</v>
      </c>
      <c r="D26" s="127"/>
      <c r="E26" s="127">
        <f>I26</f>
        <v>20333.830000000002</v>
      </c>
      <c r="F26" s="127"/>
      <c r="G26" s="127"/>
      <c r="H26" s="127"/>
      <c r="I26" s="127">
        <f>'ИП (2)'!R26/2</f>
        <v>20333.830000000002</v>
      </c>
      <c r="J26" s="128" t="s">
        <v>210</v>
      </c>
    </row>
    <row r="27" spans="1:11" ht="16.5" thickBot="1" x14ac:dyDescent="0.3">
      <c r="A27" s="94">
        <v>5</v>
      </c>
      <c r="B27" s="62" t="s">
        <v>151</v>
      </c>
      <c r="C27" s="62"/>
      <c r="D27" s="62"/>
      <c r="E27" s="62"/>
      <c r="F27" s="62"/>
      <c r="G27" s="62"/>
      <c r="H27" s="62"/>
      <c r="I27" s="62"/>
      <c r="J27" s="62"/>
    </row>
    <row r="29" spans="1:11" ht="46.9" customHeight="1" x14ac:dyDescent="0.25">
      <c r="A29" s="80"/>
    </row>
    <row r="30" spans="1:11" s="115" customFormat="1" ht="20.4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6"/>
    </row>
    <row r="31" spans="1:11" s="115" customFormat="1" ht="15.7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6"/>
    </row>
  </sheetData>
  <mergeCells count="14">
    <mergeCell ref="A4:J4"/>
    <mergeCell ref="A5:J5"/>
    <mergeCell ref="A6:J6"/>
    <mergeCell ref="A30:J30"/>
    <mergeCell ref="A31:J31"/>
    <mergeCell ref="A8:A11"/>
    <mergeCell ref="B8:B11"/>
    <mergeCell ref="C8:I8"/>
    <mergeCell ref="J8:J11"/>
    <mergeCell ref="C9:D9"/>
    <mergeCell ref="E9:E11"/>
    <mergeCell ref="C10:C11"/>
    <mergeCell ref="D10:D11"/>
    <mergeCell ref="F9:I10"/>
  </mergeCells>
  <pageMargins left="0.70866141732283472" right="0.70866141732283472" top="0.74803149606299213" bottom="0" header="0.31496062992125984" footer="0.31496062992125984"/>
  <pageSetup paperSize="9" scale="6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Паспорт</vt:lpstr>
      <vt:lpstr>ИП (2)</vt:lpstr>
      <vt:lpstr>планПоказатели</vt:lpstr>
      <vt:lpstr>ПоказателиНадежности</vt:lpstr>
      <vt:lpstr>ФинПлан</vt:lpstr>
      <vt:lpstr>'ИП (2)'!Область_печати</vt:lpstr>
      <vt:lpstr>планПоказатели!Область_печати</vt:lpstr>
      <vt:lpstr>ПоказателиНадежности!Область_печати</vt:lpstr>
      <vt:lpstr>ФинПлан!Область_печати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Юлия Д. Ремизова</cp:lastModifiedBy>
  <cp:lastPrinted>2025-06-17T10:47:05Z</cp:lastPrinted>
  <dcterms:created xsi:type="dcterms:W3CDTF">2016-02-16T06:55:55Z</dcterms:created>
  <dcterms:modified xsi:type="dcterms:W3CDTF">2025-06-17T10:47:24Z</dcterms:modified>
</cp:coreProperties>
</file>