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62.0.15\Biblioteka\Документы РЭК\Приказы_РЭК\Приказы об утверждении инвест программ через ПРАВЛЕНИЕ\2025\Приказ 49-ип от 29_10_2025_Изм 11-ип от 30_10_2023 МУП РМПТС тэ\"/>
    </mc:Choice>
  </mc:AlternateContent>
  <xr:revisionPtr revIDLastSave="0" documentId="13_ncr:1_{CE88E133-5058-4F5C-AD99-6CBD5256245B}" xr6:coauthVersionLast="45" xr6:coauthVersionMax="47" xr10:uidLastSave="{00000000-0000-0000-0000-000000000000}"/>
  <bookViews>
    <workbookView xWindow="5595" yWindow="495" windowWidth="22440" windowHeight="14715" tabRatio="747" firstSheet="1" activeTab="3" xr2:uid="{00000000-000D-0000-FFFF-FFFF00000000}"/>
  </bookViews>
  <sheets>
    <sheet name="форма 1 ип" sheetId="6" state="hidden" r:id="rId1"/>
    <sheet name="форма 2 ип" sheetId="3" r:id="rId2"/>
    <sheet name="форма 3 ип (2)" sheetId="11" r:id="rId3"/>
    <sheet name="форма 4 ип (2)" sheetId="12" r:id="rId4"/>
    <sheet name="форма 5 ип" sheetId="7" r:id="rId5"/>
    <sheet name="форма 6.1 ип" sheetId="9" state="hidden" r:id="rId6"/>
    <sheet name="форма 6.2 ип (2)" sheetId="13" state="hidden" r:id="rId7"/>
    <sheet name="Лист1" sheetId="14" state="hidden" r:id="rId8"/>
  </sheets>
  <externalReferences>
    <externalReference r:id="rId9"/>
  </externalReferences>
  <definedNames>
    <definedName name="_xlnm.Print_Titles" localSheetId="1">'форма 2 ип'!$12:$38</definedName>
    <definedName name="_xlnm.Print_Titles" localSheetId="4">'форма 5 ип'!$22:$22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H49" i="7" l="1"/>
  <c r="CA49" i="7"/>
  <c r="BT49" i="7"/>
  <c r="CA24" i="7"/>
  <c r="Z15" i="14"/>
  <c r="Z5" i="14"/>
  <c r="Z12" i="14"/>
  <c r="Z9" i="14"/>
  <c r="Z10" i="14"/>
  <c r="Z8" i="14"/>
  <c r="EN93" i="3"/>
  <c r="H4" i="14"/>
  <c r="I4" i="14" s="1"/>
  <c r="I32" i="14" s="1"/>
  <c r="M22" i="14"/>
  <c r="K22" i="14"/>
  <c r="M19" i="14"/>
  <c r="F3" i="14"/>
  <c r="F12" i="14" s="1"/>
  <c r="G12" i="14" s="1"/>
  <c r="H27" i="14"/>
  <c r="CH24" i="7" s="1"/>
  <c r="G6" i="14"/>
  <c r="J27" i="14" l="1"/>
  <c r="J11" i="14" l="1"/>
  <c r="M11" i="14" s="1"/>
  <c r="EN67" i="3" s="1"/>
  <c r="CO24" i="7"/>
  <c r="E6" i="14"/>
  <c r="DN62" i="3"/>
  <c r="P10" i="14"/>
  <c r="U14" i="14" l="1"/>
  <c r="T14" i="14"/>
  <c r="V7" i="14" l="1"/>
  <c r="U7" i="14"/>
  <c r="P12" i="14" l="1"/>
  <c r="Q12" i="14" s="1"/>
  <c r="R12" i="14" s="1"/>
  <c r="P11" i="14"/>
  <c r="R11" i="14" s="1"/>
  <c r="P9" i="14"/>
  <c r="R9" i="14" s="1"/>
  <c r="DN65" i="3" l="1"/>
  <c r="E9" i="14"/>
  <c r="T9" i="14" s="1"/>
  <c r="Q10" i="14"/>
  <c r="R10" i="14" s="1"/>
  <c r="P8" i="14"/>
  <c r="R8" i="14" s="1"/>
  <c r="M12" i="14"/>
  <c r="EN68" i="3" s="1"/>
  <c r="EN72" i="3" s="1"/>
  <c r="M13" i="14"/>
  <c r="N13" i="14"/>
  <c r="DN66" i="3" l="1"/>
  <c r="E10" i="14"/>
  <c r="M24" i="14"/>
  <c r="N24" i="14"/>
  <c r="E24" i="14"/>
  <c r="G25" i="14"/>
  <c r="E20" i="14"/>
  <c r="K18" i="14"/>
  <c r="K15" i="14"/>
  <c r="I14" i="14"/>
  <c r="I11" i="14"/>
  <c r="E8" i="14"/>
  <c r="M7" i="14"/>
  <c r="K7" i="14"/>
  <c r="I7" i="14"/>
  <c r="G7" i="14"/>
  <c r="N7" i="14" l="1"/>
  <c r="I5" i="14"/>
  <c r="I31" i="14" l="1"/>
  <c r="D27" i="14"/>
  <c r="M25" i="14"/>
  <c r="I25" i="14"/>
  <c r="N25" i="14" s="1"/>
  <c r="M23" i="14"/>
  <c r="K23" i="14"/>
  <c r="N23" i="14" s="1"/>
  <c r="M21" i="14"/>
  <c r="I21" i="14"/>
  <c r="E21" i="14"/>
  <c r="N21" i="14" s="1"/>
  <c r="M20" i="14"/>
  <c r="N20" i="14"/>
  <c r="K19" i="14"/>
  <c r="I19" i="14"/>
  <c r="M18" i="14"/>
  <c r="N18" i="14"/>
  <c r="N17" i="14"/>
  <c r="M17" i="14"/>
  <c r="N16" i="14"/>
  <c r="M16" i="14"/>
  <c r="M15" i="14"/>
  <c r="N15" i="14"/>
  <c r="N14" i="14"/>
  <c r="M14" i="14"/>
  <c r="N10" i="14"/>
  <c r="T10" i="14" s="1"/>
  <c r="T17" i="14" s="1"/>
  <c r="M10" i="14"/>
  <c r="M9" i="14"/>
  <c r="N9" i="14"/>
  <c r="M8" i="14"/>
  <c r="N8" i="14"/>
  <c r="M6" i="14"/>
  <c r="N6" i="14"/>
  <c r="M5" i="14"/>
  <c r="N5" i="14"/>
  <c r="N4" i="14"/>
  <c r="M4" i="14"/>
  <c r="EN56" i="3" s="1"/>
  <c r="E3" i="14"/>
  <c r="B3" i="14"/>
  <c r="B27" i="14" s="1"/>
  <c r="EN54" i="3" l="1"/>
  <c r="EN57" i="3"/>
  <c r="N19" i="14"/>
  <c r="C3" i="14"/>
  <c r="C27" i="14" s="1"/>
  <c r="E27" i="14"/>
  <c r="E37" i="14" l="1"/>
  <c r="DN91" i="3"/>
  <c r="CO91" i="3" l="1"/>
  <c r="ET91" i="3" s="1"/>
  <c r="DN87" i="3"/>
  <c r="CO87" i="3" l="1"/>
  <c r="ET87" i="3"/>
  <c r="DN64" i="3" l="1"/>
  <c r="EC63" i="3" l="1"/>
  <c r="DX61" i="3"/>
  <c r="DS63" i="3"/>
  <c r="DS92" i="3"/>
  <c r="DS93" i="3" s="1"/>
  <c r="DS62" i="3"/>
  <c r="CO62" i="3" s="1"/>
  <c r="DX92" i="3"/>
  <c r="DS68" i="3"/>
  <c r="EC67" i="3"/>
  <c r="DX67" i="3"/>
  <c r="EC71" i="3"/>
  <c r="DX70" i="3"/>
  <c r="CY62" i="3" l="1"/>
  <c r="ET62" i="3"/>
  <c r="CT62" i="3"/>
  <c r="DS72" i="3"/>
  <c r="DX63" i="3"/>
  <c r="CO63" i="3" s="1"/>
  <c r="CT63" i="3" l="1"/>
  <c r="CY63" i="3" s="1"/>
  <c r="EC72" i="3"/>
  <c r="DX72" i="3" l="1"/>
  <c r="ET63" i="3"/>
  <c r="EC90" i="3"/>
  <c r="EC89" i="3"/>
  <c r="DN88" i="3"/>
  <c r="DX88" i="3"/>
  <c r="CO88" i="3" s="1"/>
  <c r="DX89" i="3"/>
  <c r="EC86" i="3"/>
  <c r="DX86" i="3"/>
  <c r="EC85" i="3"/>
  <c r="CT67" i="3"/>
  <c r="CO61" i="3"/>
  <c r="CY61" i="3" l="1"/>
  <c r="CT61" i="3"/>
  <c r="BT26" i="7"/>
  <c r="DN93" i="3"/>
  <c r="CO90" i="3"/>
  <c r="ET90" i="3" s="1"/>
  <c r="CY67" i="3"/>
  <c r="ET61" i="3" l="1"/>
  <c r="CJ29" i="12"/>
  <c r="CF29" i="12"/>
  <c r="CB29" i="12"/>
  <c r="BX29" i="12"/>
  <c r="BT29" i="12"/>
  <c r="BP29" i="12"/>
  <c r="CL67" i="9"/>
  <c r="BD24" i="7"/>
  <c r="ET55" i="3" l="1"/>
  <c r="DI93" i="3"/>
  <c r="GU55" i="3" l="1"/>
  <c r="BM26" i="7"/>
  <c r="DI54" i="3" l="1"/>
  <c r="DE28" i="11" l="1"/>
  <c r="CV28" i="11"/>
  <c r="CM28" i="11"/>
  <c r="CD28" i="11"/>
  <c r="BU28" i="11"/>
  <c r="BJ28" i="11"/>
  <c r="CO89" i="3" l="1"/>
  <c r="ET89" i="3" s="1"/>
  <c r="CO86" i="3"/>
  <c r="ET86" i="3" s="1"/>
  <c r="DX54" i="3" l="1"/>
  <c r="DX55" i="3" s="1"/>
  <c r="DX57" i="3" s="1"/>
  <c r="DS54" i="3"/>
  <c r="DN54" i="3"/>
  <c r="DN55" i="3" s="1"/>
  <c r="DN57" i="3" s="1"/>
  <c r="GU56" i="3"/>
  <c r="GU54" i="3" s="1"/>
  <c r="DS55" i="3" l="1"/>
  <c r="DS57" i="3" s="1"/>
  <c r="BD49" i="7" l="1"/>
  <c r="CO55" i="3"/>
  <c r="CY55" i="3" s="1"/>
  <c r="EI57" i="3"/>
  <c r="DX93" i="3" l="1"/>
  <c r="CO85" i="3"/>
  <c r="GU57" i="3"/>
  <c r="GU94" i="3" s="1"/>
  <c r="EC93" i="3" l="1"/>
  <c r="DT30" i="12"/>
  <c r="DP30" i="12"/>
  <c r="DL30" i="12"/>
  <c r="DP29" i="12"/>
  <c r="DL29" i="12"/>
  <c r="AN29" i="12"/>
  <c r="AJ29" i="12"/>
  <c r="AF29" i="12"/>
  <c r="AB29" i="12"/>
  <c r="X29" i="12"/>
  <c r="T29" i="12"/>
  <c r="EF30" i="12"/>
  <c r="EB30" i="12"/>
  <c r="EF29" i="12"/>
  <c r="EB29" i="12"/>
  <c r="DX29" i="12"/>
  <c r="DT29" i="12"/>
  <c r="CM25" i="11"/>
  <c r="CD25" i="11"/>
  <c r="DE24" i="11"/>
  <c r="DE25" i="11" s="1"/>
  <c r="CV24" i="11"/>
  <c r="CV25" i="11" s="1"/>
  <c r="AY16" i="11"/>
  <c r="ET85" i="3"/>
  <c r="EN94" i="3" l="1"/>
  <c r="CO71" i="3" l="1"/>
  <c r="BP54" i="3"/>
  <c r="ET71" i="3" l="1"/>
  <c r="CT71" i="3"/>
  <c r="CY71" i="3"/>
  <c r="DI57" i="3"/>
  <c r="DI94" i="3" s="1"/>
  <c r="BM23" i="7" l="1"/>
  <c r="EC57" i="3" l="1"/>
  <c r="CO56" i="3"/>
  <c r="CO54" i="3" l="1"/>
  <c r="ET56" i="3"/>
  <c r="CY56" i="3"/>
  <c r="CY54" i="3" s="1"/>
  <c r="CO92" i="3"/>
  <c r="CO93" i="3" s="1"/>
  <c r="ET88" i="3"/>
  <c r="ET57" i="3" l="1"/>
  <c r="ET54" i="3"/>
  <c r="DS94" i="3"/>
  <c r="CY57" i="3"/>
  <c r="ET92" i="3" l="1"/>
  <c r="ET93" i="3" s="1"/>
  <c r="CO57" i="3" l="1"/>
  <c r="DN72" i="3" l="1"/>
  <c r="DN94" i="3" s="1"/>
  <c r="BT23" i="7" l="1"/>
  <c r="ET66" i="3"/>
  <c r="DX94" i="3"/>
  <c r="EC94" i="3"/>
  <c r="CO64" i="3"/>
  <c r="CO67" i="3"/>
  <c r="ET67" i="3" s="1"/>
  <c r="CY64" i="3" l="1"/>
  <c r="CT64" i="3"/>
  <c r="ET64" i="3"/>
  <c r="CO68" i="3" l="1"/>
  <c r="CT68" i="3" l="1"/>
  <c r="CY68" i="3" s="1"/>
  <c r="ET68" i="3"/>
  <c r="CO65" i="3" l="1"/>
  <c r="CT65" i="3" s="1"/>
  <c r="ET65" i="3" l="1"/>
  <c r="CO70" i="3"/>
  <c r="CO66" i="3"/>
  <c r="CT66" i="3" l="1"/>
  <c r="CY66" i="3" s="1"/>
  <c r="CT70" i="3"/>
  <c r="CT72" i="3" s="1"/>
  <c r="CY65" i="3"/>
  <c r="ET70" i="3"/>
  <c r="ET72" i="3" s="1"/>
  <c r="ET94" i="3" s="1"/>
  <c r="CO72" i="3"/>
  <c r="CO94" i="3" s="1"/>
  <c r="CY72" i="3" l="1"/>
  <c r="CY70" i="3"/>
  <c r="G27" i="14"/>
  <c r="N12" i="14"/>
  <c r="G37" i="14" l="1"/>
  <c r="CA26" i="7"/>
  <c r="K11" i="14"/>
  <c r="I22" i="14"/>
  <c r="M27" i="14"/>
  <c r="I27" i="14" l="1"/>
  <c r="N22" i="14"/>
  <c r="CA23" i="7"/>
  <c r="K27" i="14"/>
  <c r="N11" i="14"/>
  <c r="N27" i="14" s="1"/>
  <c r="O34" i="14" l="1"/>
  <c r="K37" i="14"/>
  <c r="CO26" i="7"/>
  <c r="CO23" i="7" s="1"/>
  <c r="I37" i="14"/>
  <c r="CH26" i="7"/>
  <c r="CH23" i="7" l="1"/>
  <c r="BD23" i="7" s="1"/>
  <c r="BD26" i="7"/>
</calcChain>
</file>

<file path=xl/sharedStrings.xml><?xml version="1.0" encoding="utf-8"?>
<sst xmlns="http://schemas.openxmlformats.org/spreadsheetml/2006/main" count="926" uniqueCount="645">
  <si>
    <t>Приложение</t>
  </si>
  <si>
    <t>от 16 февраля 2023 г. № 103/пр</t>
  </si>
  <si>
    <t>6.1</t>
  </si>
  <si>
    <t>6.2</t>
  </si>
  <si>
    <t>6.3</t>
  </si>
  <si>
    <t>6.4</t>
  </si>
  <si>
    <t>6.5</t>
  </si>
  <si>
    <t>7.1</t>
  </si>
  <si>
    <t>7.2</t>
  </si>
  <si>
    <t>7.3</t>
  </si>
  <si>
    <t>7.4</t>
  </si>
  <si>
    <t>7.5</t>
  </si>
  <si>
    <t>8</t>
  </si>
  <si>
    <t>9</t>
  </si>
  <si>
    <t>10.1</t>
  </si>
  <si>
    <t>10.2</t>
  </si>
  <si>
    <t>10.3</t>
  </si>
  <si>
    <t>10.4</t>
  </si>
  <si>
    <t>10.5</t>
  </si>
  <si>
    <t>10.6</t>
  </si>
  <si>
    <t>10.7</t>
  </si>
  <si>
    <t>10.8</t>
  </si>
  <si>
    <t>11.1</t>
  </si>
  <si>
    <t>11.2</t>
  </si>
  <si>
    <t>11.3</t>
  </si>
  <si>
    <t>11.4</t>
  </si>
  <si>
    <t>11.5.1</t>
  </si>
  <si>
    <t>11.5.2</t>
  </si>
  <si>
    <t>11.6</t>
  </si>
  <si>
    <t>11.7</t>
  </si>
  <si>
    <t>11.8</t>
  </si>
  <si>
    <t>11.9</t>
  </si>
  <si>
    <t>11.10</t>
  </si>
  <si>
    <t>1.1.1</t>
  </si>
  <si>
    <t>1.1.2</t>
  </si>
  <si>
    <t>1.2.1</t>
  </si>
  <si>
    <t>1.2.2</t>
  </si>
  <si>
    <t>1.1. Строительство новых тепловых сетей в целях подключения потребителей</t>
  </si>
  <si>
    <t>Основные технические характеристики</t>
  </si>
  <si>
    <t>Расходы на реализацию мероприятий в прогнозных ценах, тыс. руб. без НДС</t>
  </si>
  <si>
    <t>Расшифровка источников финансирования инвестиционной программы, тыс. руб. без НДС</t>
  </si>
  <si>
    <t>Наименование и значение показателя</t>
  </si>
  <si>
    <t>после реализации мероприятия</t>
  </si>
  <si>
    <t>до реализации мероприятия</t>
  </si>
  <si>
    <t>Плановые расходы</t>
  </si>
  <si>
    <t>в том числе:</t>
  </si>
  <si>
    <t>ПИР</t>
  </si>
  <si>
    <t>СМР</t>
  </si>
  <si>
    <t>Всего:</t>
  </si>
  <si>
    <t>дой системе, если ре-</t>
  </si>
  <si>
    <t>гулируемая организа-</t>
  </si>
  <si>
    <t>ция эксплуатирует нес-</t>
  </si>
  <si>
    <t>Тепловая сеть</t>
  </si>
  <si>
    <t>1.2. Строительство иных объектов системы централизованного теплоснабжения, за исключением тепловых сетей, в целях подключения потребителей</t>
  </si>
  <si>
    <t>Группа 2. Строительство новых объектов системы централизованного теплоснабжения, не связанных с подключением новых потребителей, в том числе строительство новых тепловых сетей</t>
  </si>
  <si>
    <t>1.4.2</t>
  </si>
  <si>
    <t>1.4.1</t>
  </si>
  <si>
    <t>1.4. Увеличение мощности и производительности существующих объектов централизованного теплоснабжения, за исключением тепловых сетей, в целях подключения потребителей</t>
  </si>
  <si>
    <t>1.3.2</t>
  </si>
  <si>
    <t>1.3.1</t>
  </si>
  <si>
    <t>1.3. Увеличение пропускной способности существующих тепловых сетей в целях подключения потребителей</t>
  </si>
  <si>
    <t>Всего по группе 1</t>
  </si>
  <si>
    <t>2.1.1</t>
  </si>
  <si>
    <t>Всего по группе 2</t>
  </si>
  <si>
    <t>Группа 3. Реконструкция или модернизация существующих объектов системы централизованного теплоснабжения в целях снижения уровня износа существующих объектов системы централизованного теплоснабжения и (или) поставки энергии от разных источников</t>
  </si>
  <si>
    <t>3.1. Реконструкция или модернизация существующих тепловых сетей</t>
  </si>
  <si>
    <t>3.1.1</t>
  </si>
  <si>
    <t>3.1.2</t>
  </si>
  <si>
    <t>3.2. Реконструкция или модернизация существующих объектов системы централизованного теплоснабжения, за исключением тепловых сетей</t>
  </si>
  <si>
    <t>3.2.1</t>
  </si>
  <si>
    <t>3.2.2</t>
  </si>
  <si>
    <t>Всего по группе 3</t>
  </si>
  <si>
    <t>Группа 4. Мероприятия, направленные на снижение негативного воздействия на окружающую среду, достижение плановых значений показателей надежности и энергетической эффективности объектов теплоснабжения, повышение эффективности работы систем централизованного теплоснабжения</t>
  </si>
  <si>
    <t>4.1.2</t>
  </si>
  <si>
    <t>Всего по группе 4</t>
  </si>
  <si>
    <t>Группа 5. Вывод из эксплуатации, консервация и демонтаж объектов системы централизованного теплоснабжения</t>
  </si>
  <si>
    <t>5.1. Вывод из эксплуатации, консервация и демонтаж тепловых сетей</t>
  </si>
  <si>
    <t>5.1.1</t>
  </si>
  <si>
    <t>5.1.2</t>
  </si>
  <si>
    <t>5.2. Вывод из эксплуатации, консервация и демонтаж иных объектов системы централизованного теплоснабжения, за исключением тепловых сетей</t>
  </si>
  <si>
    <t>5.2.1</t>
  </si>
  <si>
    <t>5.2.2</t>
  </si>
  <si>
    <t>Всего по группе 5</t>
  </si>
  <si>
    <t>6.1.1</t>
  </si>
  <si>
    <t>6.1.2</t>
  </si>
  <si>
    <t>Всего по группе 6</t>
  </si>
  <si>
    <t>ИТОГО по программе</t>
  </si>
  <si>
    <t>Инвестиционная программа</t>
  </si>
  <si>
    <t>(наименование регулируемой организации)</t>
  </si>
  <si>
    <t xml:space="preserve">в сфере теплоснабжения на </t>
  </si>
  <si>
    <t>годы</t>
  </si>
  <si>
    <t>М. П. (при наличии)</t>
  </si>
  <si>
    <t>к приказу Министерства строительства</t>
  </si>
  <si>
    <t>и жилищно-коммунального хозяйства РФ</t>
  </si>
  <si>
    <t>№ 2-ИП ТС</t>
  </si>
  <si>
    <t>колько таких систем)</t>
  </si>
  <si>
    <t>Группа 1. Строительство, реконструкция или модернизация объектов в целях подключения потребителей:</t>
  </si>
  <si>
    <t xml:space="preserve">Муниципального унитарного предприятия города Рязани "Рязанское муниципальное предприятие тепловых сетей"  </t>
  </si>
  <si>
    <t>3.2.3</t>
  </si>
  <si>
    <t>3.2.4</t>
  </si>
  <si>
    <t>2024</t>
  </si>
  <si>
    <t>№ п/п</t>
  </si>
  <si>
    <t>Наименование мероприятий</t>
  </si>
  <si>
    <t>Кадастровый номер объекта (участка объекта)</t>
  </si>
  <si>
    <t>Вид объекта</t>
  </si>
  <si>
    <t>Описание и место расположение объекта</t>
  </si>
  <si>
    <t>Условный диаметр, мм</t>
  </si>
  <si>
    <t>Пропускная способность, т/ч</t>
  </si>
  <si>
    <t>Протяженность (в однотрубном исчислении), км</t>
  </si>
  <si>
    <t>Способ прокладки</t>
  </si>
  <si>
    <t>Тепловая нагрузка, Гкал/ч</t>
  </si>
  <si>
    <t>Год начала реализации</t>
  </si>
  <si>
    <t>Год окончания реализации</t>
  </si>
  <si>
    <t>Остаток финансирования</t>
  </si>
  <si>
    <t>Амортизация (стр. 1.1 ФП)</t>
  </si>
  <si>
    <t>Прибыль, направленная на инвестиции (стр 1.2. ФП)</t>
  </si>
  <si>
    <t>Средства, полученные за счет платы за подключение (стр.1.3 ФП)</t>
  </si>
  <si>
    <t>Экономия расходов (стр. 1.5 ФП)</t>
  </si>
  <si>
    <t>Прочие собственные средства (стр.1.4 ФП)</t>
  </si>
  <si>
    <t>Финансирование, в т. ч. по годам</t>
  </si>
  <si>
    <t>в результате реализации мероприятий инвестиционной программы</t>
  </si>
  <si>
    <t xml:space="preserve">связанную с сокращением потерь в тепловых сетях, сменой видов и (или) марки основного и (или) резервного топлива на источниках тепловой энергии, реализацией энергосервисного договора (контракта) в размере, определенном по решению регулируемой организации, плату за подключение (технологическое присоединение) к системам централизованного теплоснабжения </t>
  </si>
  <si>
    <t>Расходы на оплату лизинговых платежей по договору финансовой аренды (лизинга)(стр. 1.6 ФП)</t>
  </si>
  <si>
    <t>Иные собственные средства (стр. 2 ФП)</t>
  </si>
  <si>
    <t>Прочие источники финансирования (стр. 5 ФП)</t>
  </si>
  <si>
    <t xml:space="preserve"> ул. Мещерская, 20 стр 4</t>
  </si>
  <si>
    <t>ул. Владимирсая, 32 в</t>
  </si>
  <si>
    <t>ул. 1- Бутырки, 9</t>
  </si>
  <si>
    <t>линейный</t>
  </si>
  <si>
    <t>3.2.5</t>
  </si>
  <si>
    <t>3.2.6</t>
  </si>
  <si>
    <t>3.2.9</t>
  </si>
  <si>
    <t>Профинансировано к 2024 году</t>
  </si>
  <si>
    <t>№ 4-ИП ТС</t>
  </si>
  <si>
    <t>Показатели надежности и энергетической эффективности объектов централизованного теплоснабжения</t>
  </si>
  <si>
    <t>№</t>
  </si>
  <si>
    <t>Наименование</t>
  </si>
  <si>
    <t>Показатели надежности</t>
  </si>
  <si>
    <t>Показатели энергетической эффективности</t>
  </si>
  <si>
    <t>п/п</t>
  </si>
  <si>
    <t>объекта</t>
  </si>
  <si>
    <t>Количество прекращений</t>
  </si>
  <si>
    <t>Удельный расход топлива</t>
  </si>
  <si>
    <t>Отношение величины тех-</t>
  </si>
  <si>
    <t>Величина технологических</t>
  </si>
  <si>
    <t>подачи тепловой энергии,</t>
  </si>
  <si>
    <t>на производство единицы</t>
  </si>
  <si>
    <t>нологических потерь тепло-</t>
  </si>
  <si>
    <t>потерь при передаче теп-</t>
  </si>
  <si>
    <t>теплоносителя в результате</t>
  </si>
  <si>
    <t>тепловой энергии, отпуска-</t>
  </si>
  <si>
    <t>вой энергии, теплоносителя</t>
  </si>
  <si>
    <t>ловой энергии, теплоноси-</t>
  </si>
  <si>
    <t>технологических нарушений</t>
  </si>
  <si>
    <t>емой с коллекторов источ-</t>
  </si>
  <si>
    <t>к материальной характе-</t>
  </si>
  <si>
    <t>теля по тепловым сетям</t>
  </si>
  <si>
    <t>на тепловых сетях на 1 км</t>
  </si>
  <si>
    <t>на источниках тепловой</t>
  </si>
  <si>
    <t>ников тепловой энергии</t>
  </si>
  <si>
    <t>ристике тепловой сети</t>
  </si>
  <si>
    <t>(для организаций, эксплуа-</t>
  </si>
  <si>
    <t>тепловых сетей</t>
  </si>
  <si>
    <t>энергии на 1 Гкал/час</t>
  </si>
  <si>
    <t>(для организаций, эксплу-</t>
  </si>
  <si>
    <t>тирующих объекты тепло-</t>
  </si>
  <si>
    <t>установленной мощности</t>
  </si>
  <si>
    <t>атирующих объекты тепло-</t>
  </si>
  <si>
    <t>снабжения на основании</t>
  </si>
  <si>
    <t>концессионного соглаше-</t>
  </si>
  <si>
    <t>концессионного соглашения</t>
  </si>
  <si>
    <t>ния дополнительно ука-</t>
  </si>
  <si>
    <t>дополнительно указываются</t>
  </si>
  <si>
    <t>зываются по каждому</t>
  </si>
  <si>
    <t>по каждому объекту</t>
  </si>
  <si>
    <t>участку тепловой сети)</t>
  </si>
  <si>
    <t>Теку-</t>
  </si>
  <si>
    <t>Плановое</t>
  </si>
  <si>
    <t>щее</t>
  </si>
  <si>
    <t>значение</t>
  </si>
  <si>
    <t>значе-</t>
  </si>
  <si>
    <t>ние</t>
  </si>
  <si>
    <t>№ 3-ИП ТС</t>
  </si>
  <si>
    <t>Плановые значения показателей, достижение которых предусмотрено</t>
  </si>
  <si>
    <t>Наименование показателя</t>
  </si>
  <si>
    <t>Ед. изм.</t>
  </si>
  <si>
    <t>Фактические</t>
  </si>
  <si>
    <t>Текущее</t>
  </si>
  <si>
    <t>Плановые значения</t>
  </si>
  <si>
    <t>значения</t>
  </si>
  <si>
    <t>в т. ч. по годам реализации</t>
  </si>
  <si>
    <t>1</t>
  </si>
  <si>
    <t>Удельный расход электрической энергии на транспортировку</t>
  </si>
  <si>
    <r>
      <t>кВт</t>
    </r>
    <r>
      <rPr>
        <sz val="9"/>
        <rFont val="Calibri"/>
        <family val="2"/>
        <charset val="204"/>
      </rPr>
      <t>∙</t>
    </r>
    <r>
      <rPr>
        <sz val="9"/>
        <rFont val="Times New Roman"/>
        <family val="1"/>
        <charset val="204"/>
      </rPr>
      <t>ч/м3</t>
    </r>
  </si>
  <si>
    <t>теплоносителя</t>
  </si>
  <si>
    <t>2</t>
  </si>
  <si>
    <t>Удельный расход условного топлива на выработку единицы</t>
  </si>
  <si>
    <t>т. у. т./Гкал</t>
  </si>
  <si>
    <t>тепловой энергии и (или) теплоносителя</t>
  </si>
  <si>
    <t>т. у. т./м3</t>
  </si>
  <si>
    <t>3</t>
  </si>
  <si>
    <t>Объем присоединяемой тепловой нагрузки новых потребителей</t>
  </si>
  <si>
    <t>Гкал/ч</t>
  </si>
  <si>
    <t>4</t>
  </si>
  <si>
    <t>Процент износа объектов системы теплоснабжения</t>
  </si>
  <si>
    <t>%</t>
  </si>
  <si>
    <t>с выделением процента износа объектов, существующих</t>
  </si>
  <si>
    <t>на начало реализации инвестиционной программы</t>
  </si>
  <si>
    <t>5</t>
  </si>
  <si>
    <t>Потери тепловой энергии при передаче тепловой энергии
по тепловым сетям</t>
  </si>
  <si>
    <t>Гкал в год</t>
  </si>
  <si>
    <t>% от полезного</t>
  </si>
  <si>
    <t>отпуска тепловой</t>
  </si>
  <si>
    <t>энергии</t>
  </si>
  <si>
    <t>6</t>
  </si>
  <si>
    <t>Потери теплоносителя при передаче тепловой энергии</t>
  </si>
  <si>
    <t>тонн в год для воды</t>
  </si>
  <si>
    <t>по тепловым сетям</t>
  </si>
  <si>
    <t>куб. м для пара</t>
  </si>
  <si>
    <t>7</t>
  </si>
  <si>
    <t>Показатели, характеризующие снижение негативного воздейст-</t>
  </si>
  <si>
    <t>вия на окружающую среду в соответствии с подпунктом «ж»</t>
  </si>
  <si>
    <t>пункта 10 Правил согласования и утверждения инвестиционных</t>
  </si>
  <si>
    <t>программ организаций, осуществляющих регулируемые виды</t>
  </si>
  <si>
    <t>деятельности в сфере теплоснабжения, а также требований</t>
  </si>
  <si>
    <t>к составу и содержанию таких программ (за исключением</t>
  </si>
  <si>
    <t>таких программ, утверждаемых в соответствии с законодатель-</t>
  </si>
  <si>
    <t>ством Российской Федерации об электроэнергетике),</t>
  </si>
  <si>
    <t>утвержденных постановлением Правительства Российской</t>
  </si>
  <si>
    <t>Федерации от 5 мая 2014 г. № 410</t>
  </si>
  <si>
    <t>Инвестиционная программа организации, осуществляющей</t>
  </si>
  <si>
    <t>регулируемые виды деятельности в сфере теплоснабжения</t>
  </si>
  <si>
    <t>№ 1-ИП ТС</t>
  </si>
  <si>
    <t xml:space="preserve"> Паспорт инвестиционной программы организации, осуществляющей</t>
  </si>
  <si>
    <t>Муниципальное унитарное предприятие города Рязани "Рязанское муниципальное предприятие тепловых сетей"</t>
  </si>
  <si>
    <t>Наименование регулируемой</t>
  </si>
  <si>
    <t>организации, в отношении которой</t>
  </si>
  <si>
    <t>разрабатывается инвестиционная</t>
  </si>
  <si>
    <t>программа в сфере теплоснабжения</t>
  </si>
  <si>
    <t>Местонахождение регулируемой</t>
  </si>
  <si>
    <t xml:space="preserve">390044, г. Рязань, ул. Костычева, д.15-А </t>
  </si>
  <si>
    <t>организации</t>
  </si>
  <si>
    <t>Сроки реализации инвестиционной</t>
  </si>
  <si>
    <t>программы</t>
  </si>
  <si>
    <t>Лицо, ответственное за разработку</t>
  </si>
  <si>
    <t>Начальник ПТО</t>
  </si>
  <si>
    <t>инвестиционной программы</t>
  </si>
  <si>
    <t>Контакты ответственных за разработку</t>
  </si>
  <si>
    <t>инвестиционной программы лиц</t>
  </si>
  <si>
    <t>Наименование исполнительного</t>
  </si>
  <si>
    <t>Главное управление "Региональная энергетическая комиссия" Рязанской области</t>
  </si>
  <si>
    <t>органа субъекта Российской</t>
  </si>
  <si>
    <t>Федерации или органа местного</t>
  </si>
  <si>
    <t>самоуправления, утвердившего</t>
  </si>
  <si>
    <t>инвестиционную программу</t>
  </si>
  <si>
    <t>Местонахождение исполнительного</t>
  </si>
  <si>
    <t>390013, г.Рязань, ул.МОГЭС, 12</t>
  </si>
  <si>
    <t>Должностное лицо уполномоченного</t>
  </si>
  <si>
    <t xml:space="preserve">Начальник главного управления "Региональная энергетическая комиссия" Рязанской области </t>
  </si>
  <si>
    <t>ответственного органа, утвердившее</t>
  </si>
  <si>
    <t>Контакты ответственных</t>
  </si>
  <si>
    <t>(4912) 28-99-58</t>
  </si>
  <si>
    <t>за утверждение инвестиционной</t>
  </si>
  <si>
    <t>программы лиц</t>
  </si>
  <si>
    <t>Наименование органа местного</t>
  </si>
  <si>
    <t>администрация города Рязани</t>
  </si>
  <si>
    <t>самоуправления, согласовавшего</t>
  </si>
  <si>
    <t>Местонахождение органа местного</t>
  </si>
  <si>
    <t>390000, г. Рязань, ул. Радищева, д. 28</t>
  </si>
  <si>
    <t>ответственного органа, согласовавшее</t>
  </si>
  <si>
    <t>(4912) 27-46-27</t>
  </si>
  <si>
    <t>за согласование инвестиционной</t>
  </si>
  <si>
    <t>Все сети "РМПТС"</t>
  </si>
  <si>
    <t>котельная ул. Мещерская, 20 стр 4</t>
  </si>
  <si>
    <t>котельная ул. Владимирсая, 32 в</t>
  </si>
  <si>
    <t xml:space="preserve"> котельная ул. 1- Бутырки, 9</t>
  </si>
  <si>
    <t>Выбросы в атмосферу</t>
  </si>
  <si>
    <t>т/год</t>
  </si>
  <si>
    <t>№ 5-ИП ТС</t>
  </si>
  <si>
    <t>Финансовый план</t>
  </si>
  <si>
    <t>Источники финансирования</t>
  </si>
  <si>
    <t>Расходы на реализацию инвестиционной программы (тыс. руб. без НДС)</t>
  </si>
  <si>
    <t>По мероприятиям,</t>
  </si>
  <si>
    <t>(с использованием прогнозных индексов цен)</t>
  </si>
  <si>
    <t>согласно Форме</t>
  </si>
  <si>
    <t>по видам деятельности (при</t>
  </si>
  <si>
    <t>Всего</t>
  </si>
  <si>
    <t>по годам реализации (указывается</t>
  </si>
  <si>
    <t>№ 2-ИП ТС</t>
  </si>
  <si>
    <t>наличии нескольких регулиру-</t>
  </si>
  <si>
    <t>по каждому году реализации,</t>
  </si>
  <si>
    <t>емых видов деятельности, ука-</t>
  </si>
  <si>
    <t>на который проектируется</t>
  </si>
  <si>
    <t>зывается каждый в отдельном</t>
  </si>
  <si>
    <t>инвестиционная программа,</t>
  </si>
  <si>
    <t>столбце, для которого проекти-</t>
  </si>
  <si>
    <t>в отдельном столбце)</t>
  </si>
  <si>
    <t>руется инвестиционная</t>
  </si>
  <si>
    <t>программа)</t>
  </si>
  <si>
    <t>Вид</t>
  </si>
  <si>
    <t>деятельности</t>
  </si>
  <si>
    <t>Собственные средства</t>
  </si>
  <si>
    <t>1.1</t>
  </si>
  <si>
    <t>амортизационные отчисления с выделением результатов</t>
  </si>
  <si>
    <t>переоценки основных средств и нематериальных активов</t>
  </si>
  <si>
    <t>1.2</t>
  </si>
  <si>
    <t>расходы на капитальные вложения (инвестиции),</t>
  </si>
  <si>
    <t>финансируемые за счет нормативной прибыли,</t>
  </si>
  <si>
    <t>учитываемой в необходимой валовой выручке</t>
  </si>
  <si>
    <t>1.3</t>
  </si>
  <si>
    <t>экономия расходов</t>
  </si>
  <si>
    <t>достигнутая в результате реализации мероприятий</t>
  </si>
  <si>
    <t>связанная с сокращением потерь в тепловых сетях, сменой</t>
  </si>
  <si>
    <t>видов и (или) марки основного и (или) резервного топлива</t>
  </si>
  <si>
    <t>на источниках тепловой энергии, реализацией</t>
  </si>
  <si>
    <t>энергосервисного договора (контракта) в размере,</t>
  </si>
  <si>
    <t>определенном по решению регулируемой организации,</t>
  </si>
  <si>
    <t>1.4</t>
  </si>
  <si>
    <t>плата за подключение (технологическое присоединение)</t>
  </si>
  <si>
    <t>к системам централизованного теплоснабжения (раздельно</t>
  </si>
  <si>
    <t xml:space="preserve">по каждой системе, если регулируемая организация </t>
  </si>
  <si>
    <t>эксплуатирует несколько таких систем)</t>
  </si>
  <si>
    <t>1.5</t>
  </si>
  <si>
    <t xml:space="preserve">расходы на уплату лизинговых платежей по договору </t>
  </si>
  <si>
    <t>финансовой аренды (лизинга)</t>
  </si>
  <si>
    <t>2.</t>
  </si>
  <si>
    <t>Иные собственные средства, за исключением средств,</t>
  </si>
  <si>
    <t>указанных в разделе 1</t>
  </si>
  <si>
    <t>3.</t>
  </si>
  <si>
    <t>Средства, привлеченные на возвратной основе</t>
  </si>
  <si>
    <t>3.1</t>
  </si>
  <si>
    <t>кредиты</t>
  </si>
  <si>
    <t>3.2</t>
  </si>
  <si>
    <t>займы организаций</t>
  </si>
  <si>
    <t>3.3</t>
  </si>
  <si>
    <t>прочие привлеченные средства</t>
  </si>
  <si>
    <t>Бюджетные средства по каждой системе централизованного</t>
  </si>
  <si>
    <t xml:space="preserve">теплоснабжения с выделением расходов концедента </t>
  </si>
  <si>
    <t xml:space="preserve">на строительство, модернизацию и (или) реконструкцию </t>
  </si>
  <si>
    <t xml:space="preserve">объекта концессионного соглашения по каждой системе </t>
  </si>
  <si>
    <t xml:space="preserve">централизованного теплоснабжения при наличии таких </t>
  </si>
  <si>
    <t>расходов</t>
  </si>
  <si>
    <t>Прочие источники финансирования</t>
  </si>
  <si>
    <t xml:space="preserve">М. П. </t>
  </si>
  <si>
    <t>10.9</t>
  </si>
  <si>
    <t>Куйбышевское шоссе, 24</t>
  </si>
  <si>
    <t>2028</t>
  </si>
  <si>
    <t>2024-2028</t>
  </si>
  <si>
    <t>М. П.</t>
  </si>
  <si>
    <t>теплоснабжения)</t>
  </si>
  <si>
    <t>реализация тепловой энергии</t>
  </si>
  <si>
    <t>(Ф. И. О.)</t>
  </si>
  <si>
    <t>с осуществлением деятельности в сфере теплоснабжения, включая мероприятия по обеспечению безопасности и антитеррористической защищенности объектов топливно-энергетического комплекса, безопасности критической</t>
  </si>
  <si>
    <t>Группа 6. Мероприятия, предусматривающие капитальные вложения в объекты основных средств и нематериальные активы регулируемой организации, обусловленные необходимостью соблюдения регулируемыми организациями обязательных требований, установленных законодательством Российской Федерации и связанных</t>
  </si>
  <si>
    <t>Группа 3. Реконструкция или модернизация существующих объектов в целях снижения уровня износа существующих объектов и (или) поставки энергии от разных источников</t>
  </si>
  <si>
    <t>8.12</t>
  </si>
  <si>
    <t>8.11</t>
  </si>
  <si>
    <t>8.10</t>
  </si>
  <si>
    <t>8.9</t>
  </si>
  <si>
    <t>8.8</t>
  </si>
  <si>
    <t>8.7</t>
  </si>
  <si>
    <t>8.6</t>
  </si>
  <si>
    <t>8.5</t>
  </si>
  <si>
    <t>8.4</t>
  </si>
  <si>
    <t>8.3</t>
  </si>
  <si>
    <t>8.2</t>
  </si>
  <si>
    <t>8.1</t>
  </si>
  <si>
    <t>7.6</t>
  </si>
  <si>
    <t>таких расходов</t>
  </si>
  <si>
    <t>снабжения при наличии</t>
  </si>
  <si>
    <t>централизованного тепло-</t>
  </si>
  <si>
    <t>ния по каждой системе</t>
  </si>
  <si>
    <t>конструкцию объекта</t>
  </si>
  <si>
    <t>дернизацию и (или) ре-</t>
  </si>
  <si>
    <t>(лизинг)</t>
  </si>
  <si>
    <t>та на строительство, мо-</t>
  </si>
  <si>
    <t>совой аренды</t>
  </si>
  <si>
    <t>нием расходов концеден-</t>
  </si>
  <si>
    <t>вору финан-</t>
  </si>
  <si>
    <t>чение</t>
  </si>
  <si>
    <t>км</t>
  </si>
  <si>
    <t>рования</t>
  </si>
  <si>
    <t>лоснабжения с выделе-</t>
  </si>
  <si>
    <t>ной основе</t>
  </si>
  <si>
    <t>жей по дого-</t>
  </si>
  <si>
    <t>за подклю-</t>
  </si>
  <si>
    <t>тиции</t>
  </si>
  <si>
    <t>исчислении),</t>
  </si>
  <si>
    <t>финанси-</t>
  </si>
  <si>
    <t>централизованного теп-</t>
  </si>
  <si>
    <t>на возврат-</t>
  </si>
  <si>
    <t>ные средства</t>
  </si>
  <si>
    <t>говых плате-</t>
  </si>
  <si>
    <t>средства</t>
  </si>
  <si>
    <t>за счет платы</t>
  </si>
  <si>
    <t>ная на инвес-</t>
  </si>
  <si>
    <t>нотрубном</t>
  </si>
  <si>
    <t>ность, т/ч</t>
  </si>
  <si>
    <t>мм</t>
  </si>
  <si>
    <t>источники</t>
  </si>
  <si>
    <t>по каждой системе</t>
  </si>
  <si>
    <t>собствен-</t>
  </si>
  <si>
    <t>оплату лизин-</t>
  </si>
  <si>
    <t>собственные</t>
  </si>
  <si>
    <t>полученные</t>
  </si>
  <si>
    <t>направлен-</t>
  </si>
  <si>
    <t>прокладки</t>
  </si>
  <si>
    <t>ность (в од-</t>
  </si>
  <si>
    <t>способ-</t>
  </si>
  <si>
    <t>диаметр,</t>
  </si>
  <si>
    <t>Прочие</t>
  </si>
  <si>
    <t>Бюджетные средства</t>
  </si>
  <si>
    <t>Привлечен-</t>
  </si>
  <si>
    <t>Иные</t>
  </si>
  <si>
    <t>Расходы на</t>
  </si>
  <si>
    <t>Экономия</t>
  </si>
  <si>
    <t>Средства,</t>
  </si>
  <si>
    <t>Прибыль,</t>
  </si>
  <si>
    <t>Амортизация</t>
  </si>
  <si>
    <t>нагрузка,</t>
  </si>
  <si>
    <t>Способ</t>
  </si>
  <si>
    <t>Протяжен-</t>
  </si>
  <si>
    <t>Пропускная</t>
  </si>
  <si>
    <t>Условный</t>
  </si>
  <si>
    <t>факт.</t>
  </si>
  <si>
    <t>план.</t>
  </si>
  <si>
    <t>Тепловая</t>
  </si>
  <si>
    <t>мероприятия</t>
  </si>
  <si>
    <t>реализации мероприятия</t>
  </si>
  <si>
    <t>реализации</t>
  </si>
  <si>
    <t>Примечание</t>
  </si>
  <si>
    <t>Стоимость мероприятий, тыс. руб. (без НДС)</t>
  </si>
  <si>
    <t>Основные технические характеристики после</t>
  </si>
  <si>
    <t>Год окончания</t>
  </si>
  <si>
    <t>Год начала</t>
  </si>
  <si>
    <t xml:space="preserve"> Отчет об исполнении инвестиционной программы</t>
  </si>
  <si>
    <t>№ 6.1-ИП ТС</t>
  </si>
  <si>
    <t>№ 6.2-ИП ТС</t>
  </si>
  <si>
    <t>Отчет о достижении плановых показателей надежности и энергетической</t>
  </si>
  <si>
    <t>эффективности объектов системы централизованного теплоснабжения за предыдущий год</t>
  </si>
  <si>
    <t>Наименование объекта</t>
  </si>
  <si>
    <t>Количество прекраще-</t>
  </si>
  <si>
    <t>Удельный расход топли-</t>
  </si>
  <si>
    <t>Отношение величины</t>
  </si>
  <si>
    <t>Величина технологи-</t>
  </si>
  <si>
    <t>ний подачи тепловой</t>
  </si>
  <si>
    <t>ва на производство еди-</t>
  </si>
  <si>
    <t>технологических потерь</t>
  </si>
  <si>
    <t>ческих потерь при пере-</t>
  </si>
  <si>
    <t>энергии, теплоносителя</t>
  </si>
  <si>
    <t>ницы тепловой энергии,</t>
  </si>
  <si>
    <t>тепловой энергии, тепло-</t>
  </si>
  <si>
    <t>даче тепловой энергии,</t>
  </si>
  <si>
    <t>в результате техноло-</t>
  </si>
  <si>
    <t>в результате технологи-</t>
  </si>
  <si>
    <t>отпускаемой с коллекто-</t>
  </si>
  <si>
    <t>носителя к материаль-</t>
  </si>
  <si>
    <t>теплоносителя по тепло-</t>
  </si>
  <si>
    <t>гических нарушений на</t>
  </si>
  <si>
    <t>ческих нарушений на</t>
  </si>
  <si>
    <t>ров источников тепловой</t>
  </si>
  <si>
    <t>ной характеристике</t>
  </si>
  <si>
    <t>вым сетям (для органи-</t>
  </si>
  <si>
    <t>тепловых сетях на 1 км</t>
  </si>
  <si>
    <t>источниках тепловой</t>
  </si>
  <si>
    <t>энергии (для организа-</t>
  </si>
  <si>
    <t>тепловой сети</t>
  </si>
  <si>
    <t>заций, эксплуатирую-</t>
  </si>
  <si>
    <t>энергии на 1 Гкал/час.</t>
  </si>
  <si>
    <t>ций, эксплуатирующих</t>
  </si>
  <si>
    <t>щих объекты теплоснаб-</t>
  </si>
  <si>
    <t>установленной мощ-</t>
  </si>
  <si>
    <t>объекты теплоснабжения</t>
  </si>
  <si>
    <t>жения на основании</t>
  </si>
  <si>
    <t>ности</t>
  </si>
  <si>
    <t>на основании концесси-</t>
  </si>
  <si>
    <t>концессионного сог-</t>
  </si>
  <si>
    <t>онного соглашения до-</t>
  </si>
  <si>
    <t>лашения дополнительно</t>
  </si>
  <si>
    <t>полнительно указывают-</t>
  </si>
  <si>
    <t>указываются по каж-</t>
  </si>
  <si>
    <t>ся по каждому объекту</t>
  </si>
  <si>
    <t>дому участку тепловой</t>
  </si>
  <si>
    <t>сети)</t>
  </si>
  <si>
    <t>2024-2028гг</t>
  </si>
  <si>
    <t>Привлеченные средства на возвратной основе (стр. 3 ФП)</t>
  </si>
  <si>
    <t>62:29:0060004:181</t>
  </si>
  <si>
    <t>ул. Костычева, 3 стр 3</t>
  </si>
  <si>
    <t>3, водо-грейный, 16,0; 1, водо-грейный, 14,6; газ</t>
  </si>
  <si>
    <t>4, водогрейный,
14,9; газ</t>
  </si>
  <si>
    <t>2027</t>
  </si>
  <si>
    <t>62:29:0150005:1489</t>
  </si>
  <si>
    <t>3, водо-грейный, 0.8, газ</t>
  </si>
  <si>
    <t>3, водогрейный, 0.89, газ</t>
  </si>
  <si>
    <t>62:29:0150001:1126</t>
  </si>
  <si>
    <t>1, водо-грейный, 0.86, 2, водо-грейный, 0.77, газ</t>
  </si>
  <si>
    <t>3, водогрейный, 0.63, газ</t>
  </si>
  <si>
    <t>62:29:0080013:29</t>
  </si>
  <si>
    <t>2, водо-грейный, 8.3, 1, водо-грейный, 12.0, газ</t>
  </si>
  <si>
    <t>3, водогрейный, 6.58, газ</t>
  </si>
  <si>
    <t>2025</t>
  </si>
  <si>
    <t>Надземная, минвата</t>
  </si>
  <si>
    <t>2026</t>
  </si>
  <si>
    <t>62:29:0090035:12</t>
  </si>
  <si>
    <t>3780 м3/час, насосы 1965 года</t>
  </si>
  <si>
    <t>3780 м3/час, современное оборудование</t>
  </si>
  <si>
    <t>6.1.3</t>
  </si>
  <si>
    <t>6.1.5</t>
  </si>
  <si>
    <t>6.1.6</t>
  </si>
  <si>
    <t>Частично территория НРТЭЦ, вдоль ул.Южный промузел и ул. Черновицкая</t>
  </si>
  <si>
    <t>Строительство тепловых сетей 1-й тепломагистрали от НРТЭЦ до ПНС-1  взамен  существующих  1-й,  Центролитовской  и частично 2-й тепломагистралей. 2-й этап строительства от т.Б до т.В</t>
  </si>
  <si>
    <t>62:29:0130002:34
62:29:0130001:29
62:29:0140002:1</t>
  </si>
  <si>
    <t>Южный промузел</t>
  </si>
  <si>
    <t>Строительство тепловых сетей 1-й тепломагистрали от НРТЭЦ до ПНС-1  взамен  существующих  1-й,  Центролитовской  и частично 2-й тепломагистралей. 3-й этап строительства от т.В до т.Г</t>
  </si>
  <si>
    <t>62:29:0140002:1
62:29:0090005:3</t>
  </si>
  <si>
    <t>Южный промузел и ул.Черновицкая</t>
  </si>
  <si>
    <t>Группа 6. Мероприятия, предусматривающие капитальные вложения в объекты основных средств и нематериальные активы регулируемой организации, обусловленные необходимостью соблюдения регулируемыми организациями обязательных требований, установленных законодательством Российской Федерации и связанных с осуществлением деятельности в сфере теплоснабжения, включая мероприятия по обеспечению безопасности и антитеррористической защищенности объектов топливно-энергетического комплекса, безопасности критической информационной инфраструктуры</t>
  </si>
  <si>
    <t>Все сети МУП "РМПТС"</t>
  </si>
  <si>
    <t xml:space="preserve">тел. 8(4912)55-05-85 доб. 151
rmpts@ryazan.gov.ru </t>
  </si>
  <si>
    <t>Директор МУП "РМПТС"                                                                           Н.И. Семенов</t>
  </si>
  <si>
    <t>2024г</t>
  </si>
  <si>
    <t>0,16 т.у.т/ Гкал</t>
  </si>
  <si>
    <t>0,165 т.у.т/ Гкал</t>
  </si>
  <si>
    <t>2.1</t>
  </si>
  <si>
    <t>2.1.2</t>
  </si>
  <si>
    <t>Форма 2ИП п.2.1.1, п.2.1.2</t>
  </si>
  <si>
    <t>Глава администрации города Рязани</t>
  </si>
  <si>
    <t>79/100</t>
  </si>
  <si>
    <t xml:space="preserve"> котельная ул.1-ый Тракторный проезд, 14 Б, и 14 В
 (№2 и 2а)</t>
  </si>
  <si>
    <t>котельная ул. Костычева, 3 стр 3</t>
  </si>
  <si>
    <t>3.2.8</t>
  </si>
  <si>
    <t>Директор МУП "РМПТС"                                                                           Д.В. Гаврилов</t>
  </si>
  <si>
    <t xml:space="preserve"> Директор МУП "РМПТС"                                                                           Д.В. Гаврилов</t>
  </si>
  <si>
    <t>Бюджетные средства по каждой системе централизованного теплоснабжения с выделением расходов концедента на строительство, модернизацию и (или) реконструкцию объекта концессионного соглашения по каждой системе централизованного теплоснабжения при наличии таких расходов (стр. 4 ФП)</t>
  </si>
  <si>
    <t>2025г</t>
  </si>
  <si>
    <t>24191/ 76504</t>
  </si>
  <si>
    <t>8733/ 127076</t>
  </si>
  <si>
    <t>8744/ 127242</t>
  </si>
  <si>
    <t>11133/
 44054</t>
  </si>
  <si>
    <t>4853/
 38354</t>
  </si>
  <si>
    <t>80/100</t>
  </si>
  <si>
    <t>за 2024 год</t>
  </si>
  <si>
    <t>1.54 ед./км</t>
  </si>
  <si>
    <t>1.32 ед./км</t>
  </si>
  <si>
    <t>700752 Гкал, 2335485 тн</t>
  </si>
  <si>
    <t>738717 Гкал, 1585914 тн</t>
  </si>
  <si>
    <t>3,40 Гкал/кв.м,  7,29 тн/кв.м</t>
  </si>
  <si>
    <t>3,25 Гкал/кв.м, 10,82 т/кв.м</t>
  </si>
  <si>
    <t>5.762/ 18.221</t>
  </si>
  <si>
    <t>5.750/ 22.753</t>
  </si>
  <si>
    <t>11133/ 44054</t>
  </si>
  <si>
    <t>Директор  МУП "РМПТС"                                                                          Д.В. Гаврилов</t>
  </si>
  <si>
    <t>3.2.7</t>
  </si>
  <si>
    <t>3.2.2.</t>
  </si>
  <si>
    <t>надземная</t>
  </si>
  <si>
    <t>2-й этап строительства от т.Б до т.В, в том числе ПИР и экспертиза проектной и сметной документации</t>
  </si>
  <si>
    <t>6.1.4</t>
  </si>
  <si>
    <t xml:space="preserve">на источниках тепловой энергии </t>
  </si>
  <si>
    <t>на 1 Гкал/час установленной мощности</t>
  </si>
  <si>
    <t xml:space="preserve"> 62:29:0020004:4610; 62:29:0020016:3734; 62:29:0070044:1724; 62:29:0020004:4609</t>
  </si>
  <si>
    <r>
      <t xml:space="preserve"> ул. Бирюзова 3 б, ул.Сель.строителей 3 и, ул. Вокзальная, 7а</t>
    </r>
    <r>
      <rPr>
        <sz val="6"/>
        <color rgb="FFFF0000"/>
        <rFont val="Times New Roman"/>
        <family val="1"/>
        <charset val="204"/>
      </rPr>
      <t xml:space="preserve">, </t>
    </r>
    <r>
      <rPr>
        <sz val="6"/>
        <rFont val="Times New Roman"/>
        <family val="1"/>
        <charset val="204"/>
      </rPr>
      <t>ул. Бирюзова, 2в.</t>
    </r>
  </si>
  <si>
    <t xml:space="preserve"> 10,52275; 13,721045; 12,279679; 7,093428</t>
  </si>
  <si>
    <t>3.2.10</t>
  </si>
  <si>
    <t>Форма 2ИП п.2.1; п.3.2.1-3.2.10; п.6.1.1-6.1.8</t>
  </si>
  <si>
    <t xml:space="preserve">
Строительство тепловых сетей 1-й тепломагистрали от НРТЭЦ до ПНС-1  взамен  существующих 1-й,  Центролитовской  и частично 2-й тепломагистралей
СТС (актуализация на 2026 год) Таблица 7.4 – Объемы строительства тепловых сетей 1-й тепломагистрали от НРТЭЦ до ПНС-1 взамен существующих 1-й, Центролитовской и частично 2-й тепломаги-стралей для обеспечения надежности теплоснабжения потребителей, в том числе в связи с исчерпанием эксплуатационного ресурса  </t>
  </si>
  <si>
    <t>Техническое перевооружение насосной станции №3, Куйбышевское шоссе, 24
замена насосных агрегатов, замена трубопроводной арматуры, замена эл. оборудования и РЗА в пределах балансовой принадлежности, замена коммутационной эл. аппаратуры в схемах управления насосами; модернизация КИП, внедрение системы сбора и передачи параметров интегрированной в работающую систему телеметрии "Пульсар" МУП "РМПТС" 
СТС (актуализация на 2026г) Таблица 7.6 – Объемы строительства и реконструкции насосных станций на тепловых сетях, эксплуатируемых МУП «РМПТС»</t>
  </si>
  <si>
    <t xml:space="preserve">Реконструкции центральных тепловых пунктов (ЦТП) (техническое перевооружение с заменой основного оборудования на современное, высоктехнологичное с комплексной автоматизацией) : ул. Бирюзова 3 б;  ЦТП ул.Сель.строителей 3 и (№33), ул. Вокзальная, 7а, ул. Бирюзова 2В. СТС (актуализация на 2026г.)Таблица 7.7 – Объемы строительства и реконструкции тепловых пунктов на тепловых сетях, эксплуатируемых МУП «РМПТС» </t>
  </si>
  <si>
    <t>Экскаватор погрузчик челюстной JSB 3 CX,4CX 2шт
СТС (актуализация на 2026г) Таблица 6.7 – Обновление автотракторной техники МУП «РМПТС»</t>
  </si>
  <si>
    <t>самосвал не менее 10 м3 КАМАЗ, МАЗ-5 шт
СТС (актуализация на 2026г) Таблица 6.7 – Обновление автотракторной техники МУП «РМПТС»</t>
  </si>
  <si>
    <t xml:space="preserve"> КО машина вакуумная ГАЗ NEXT  3 шт
СТС (актуализация на 2026г) Таблица 6.7 – Обновление автотракторной техники МУП «РМПТС» </t>
  </si>
  <si>
    <t xml:space="preserve">манипулятор полноприводный КАМАЗ 2 шт
СТС (актуализация на 2026г) Таблица 6.7 – Обновление автотракторной техники МУП «РМПТС» </t>
  </si>
  <si>
    <t>3.2.3.</t>
  </si>
  <si>
    <t xml:space="preserve">Техническое перевооружение ПНС № 2 Стройкова 39. 1-й р-н МС.
Реконструкция ПНС с заменой насосных агрегатов №№ 1,2,3,4. Замена трубопроводной арматуры. Замена эл. оборудования РЗА в пределах балансовой принадлежности. Замена коммутационной эл. аппаратуры в схемах управления насосами; Модернизация КИП. Внедрение системы сбора и передачи параметров, интегрированной в работающую си-стему телеметрии "Пульсар" МУП «РМПТС»
СТС (актуализация на 2026г) Таблица 7.6 – Объемы строительства и реконструкции насосных станций на тепловых сетях, эксплуатируемых МУП «РМПТС» </t>
  </si>
  <si>
    <t>ул. Стройкова 39.</t>
  </si>
  <si>
    <t>62:29:0070027:30</t>
  </si>
  <si>
    <t>2520 м3/час, насосы 1963 года</t>
  </si>
  <si>
    <t>2520 м3/час, современное оборудование</t>
  </si>
  <si>
    <t>Техническое превооружение котельной ул. Владимирсая, 32 в
СТС (актуализация на 2026г) Таблица 6.4 – Актуализированная программа по реконструкции и модернизации существующих котельных МУП «РМПТС»
Таблица 10.4 – Затраты на реализацию предложений по реконструкции и техническому перевооружению источников тепловой энергии МУП «РМПТС»</t>
  </si>
  <si>
    <t>Техническое превооружение котельной ул. 1- Бутырки, 9
СТС (актуализация на 2026г) Таблица 6.4 – Актуализированная программа по реконструкции и модернизации существующих котельных МУП «РМПТС»
Таблица 10.4 – Затраты на реализацию предложений по реконструкции и техническому перевооружению источников тепловой энергии МУП «РМПТС»</t>
  </si>
  <si>
    <t>ПИР и ПСД, СМР на техническое перевооружение котельной ул. Костычева,3 стр3
СТС (актуализация на 2026г) Таблица 6.4 – Актуализированная программа по реконструкции и модернизации существующих котельных МУП «РМПТС»
Таблица 10.4 – Затраты на реализацию предложений по реконструкции и техническому перевооружению источников тепловой энергии МУП «РМПТС»</t>
  </si>
  <si>
    <t>Техническое превооружение котельной ул. Мещерская, 20 стр 4
СТС (актуализация на 2026г) Таблица 6.4 – Актуализированная программа по реконструкции и модернизации существующих котельных МУП «РМПТС»
Таблица Таблица 10.4 – Затраты на реализацию предложений по реконструкции и техническому перевооружению источников тепловой энергии МУП «РМПТС»</t>
  </si>
  <si>
    <t>легковой автомобиль VESTA  4 шт
СТС (актуализация на 2026г) Таблица 6.7 – Обновление автотракторной техники МУП «РМПТС»</t>
  </si>
  <si>
    <t>62:29:0060010:221</t>
  </si>
  <si>
    <t>ул.1-ый Тракторный проезд, и 14 В (№ 2а)</t>
  </si>
  <si>
    <t>2026: ул. Тимакова 22 б, ул. Новоселов 19а и 19б, ул. Зубковой 30 стр 1, ул.Гагарина 83 б, ул. Сельс. Строителей 3 б, 2027: ул. Интернациональная 27г, ул. Сельс. Строителей 5 г; 3-й Тракторный проезд 7 а; 2028: ул. 3-и Бутырки 2а, ; ул. Сельских Сироителей 4е, Новаторов 9д</t>
  </si>
  <si>
    <t>62:29:0110012:4299; 62:29:0110015:6529; 62:29:0110003:8126; 62:29:0070010:2573; 62:29:0020012:731; 62:29:0020001:3616; 62:29:0020016:3733; 62:29:0060010:6456; 62:29:0080012:2319; 62:29:0020015:1286; 62:29:0060005:33</t>
  </si>
  <si>
    <t xml:space="preserve">Реконструкции центральных тепловых пунктов (ЦТП) (техническое перевооружение с заменой основного оборудования на современное, высоктехнологичное с комплексной автоматизацией): ул. Тимакова 22 б, ул. Новоселов 19а и 19б, ул. Зубковой 30 стр 1, ул.Гагарина 83 б, ул. Сельс. Строителей 3 б, ул. Интернациональная 27г, ул. Сельс. Строителей 5 г; 3-й Тракторный проезд 7 а;  ул. 3-и Бутырки 2а, ; ул. Сельских Сироителей 4е, Новаторов 9д СТС (актуализация на 2026г.)Таблица 7.7 – Объемы строительства и реконструкции тепловых пунктов на тепловых сетях, эксплуатируемых МУП «РМПТС» </t>
  </si>
  <si>
    <t>14,095; 12,595; 18,688; 1,24; 5,28; 29,921; 13,843; 4,449; 8,066; 6,846; 7,908</t>
  </si>
  <si>
    <t xml:space="preserve"> 2- паровой, 6,7; газ</t>
  </si>
  <si>
    <t>2 водогрейный,6,58; газ</t>
  </si>
  <si>
    <t xml:space="preserve">ПИР и ПСД, СМР на техническое превооружение, котельной ул.1-ый Тракторный проезд, 14 В (№ 2а) с заменой основного и вспомогательного оборудования
СТС (актуализация на 2026г) Таблица 6.4 – Актуализированная программа по реконструкции и модернизации существующих котельных МУП «РМПТС»
Таблица 10.4 – Затраты на реализацию предложений по реконструкции и техническому перевооружению источников тепловой энергии МУП «РМПТС» </t>
  </si>
  <si>
    <t>6.1.7</t>
  </si>
  <si>
    <t>6.1.8</t>
  </si>
  <si>
    <t xml:space="preserve">Автогидроподъемник телескопический АГП -22 Т на шасси Садко  NEXT ГАЗ -С42А43 (4х4) 1 шт
СТС (актуализация на 2026г) Таблица 6.7 – Обновление автотракторной техники МУП «РМПТС» </t>
  </si>
  <si>
    <t xml:space="preserve"> Соболь 27527 грузопассажирский 2 шт
СТС (актуализация на 2026г) Таблица 6.7 – Обновление автотракторной техники МУП «РМПТС»</t>
  </si>
  <si>
    <t>итого</t>
  </si>
  <si>
    <t>ам</t>
  </si>
  <si>
    <t>пр</t>
  </si>
  <si>
    <t>ЦТП 1</t>
  </si>
  <si>
    <t>цтп2</t>
  </si>
  <si>
    <t>мещерская 20</t>
  </si>
  <si>
    <t>владимирская 32</t>
  </si>
  <si>
    <t>бутырки 9</t>
  </si>
  <si>
    <t>костычева 3</t>
  </si>
  <si>
    <t>тракторный</t>
  </si>
  <si>
    <t>насосная 5</t>
  </si>
  <si>
    <t>насосная 2</t>
  </si>
  <si>
    <t>насосная 3</t>
  </si>
  <si>
    <t>итп соборная</t>
  </si>
  <si>
    <t xml:space="preserve"> экскаватор одноковшовый полноповоротный колесный 1шт
СТС (актуализация на 2025г) </t>
  </si>
  <si>
    <t>Экскаватор погрузчик челюстной JSB 3 CX,4CX 2шт
СТС (актуализация на 2025г)</t>
  </si>
  <si>
    <t xml:space="preserve">самосвал не менее 10 м3 КАМАЗ, МАЗ-5 шт
СТС (актуализация на 2025г) </t>
  </si>
  <si>
    <t xml:space="preserve"> КО машина вакуумная ГАЗ NEXT  3 шт
СТС (актуализация на 2025г) </t>
  </si>
  <si>
    <t xml:space="preserve">манипулятор полноприводный КАМАЗ 2 шт
СТС (актуализация на 2025г) </t>
  </si>
  <si>
    <t>бюджет</t>
  </si>
  <si>
    <t>2-ой этап</t>
  </si>
  <si>
    <t>3-ий этап</t>
  </si>
  <si>
    <t>ЦТП 3</t>
  </si>
  <si>
    <t xml:space="preserve"> Соболь 27527 грузопассажирский 2 шт
СТС (актуализация на 2025г)</t>
  </si>
  <si>
    <t xml:space="preserve"> АРТК МАКАР 2 шт
СТС (актуализация на 2025г) </t>
  </si>
  <si>
    <t xml:space="preserve">легковой автомобиль VESTA  4 шт
СТС (актуализация на 2025г) </t>
  </si>
  <si>
    <t>Автогидроподъемник телескопический АГП -22 Т на шасси Садко  NEXT ГАЗ -С42А43 (4х4) 1 шт</t>
  </si>
  <si>
    <t>утверждено в текущей редакции</t>
  </si>
  <si>
    <t>единиц</t>
  </si>
  <si>
    <t>стоимость единицы</t>
  </si>
  <si>
    <t>в запасе 1 дефлятор</t>
  </si>
  <si>
    <t xml:space="preserve"> АРТК МАКАР 2 шт
СТС (актуализация на 2026г) Таблица 6.7 – Обновление автотракторной техники МУП «РМПТС» </t>
  </si>
  <si>
    <t>дефлятор 4 квартала 2025 года</t>
  </si>
  <si>
    <t>перераспределено менее 5% стоимости 25 года и менее 5% от общей стоимости реконструкции всех ЦТП по 3-м строкам</t>
  </si>
  <si>
    <t xml:space="preserve">Реконструкции центральных тепловых пунктов (ЦТП) (техническое перевооружение с заменой основного оборудования на современное, высоктехнологичное с комплексной автоматизацией)ул. Ленинского Комсомола, 3В;  ул. Новоселов 7 а;  ул. Комбайновая 1 а;  ул. Подгорная 4 а; ул. Дзержинского 24а; ул. Гоголя 52а, ул. Дзержинского 62а, СТС (актуализация на 2026г.)Таблица 7.7 – Объемы строительства и реконструкции тепловых пунктов на тепловых сетях, эксплуатируемых МУП «РМПТС» </t>
  </si>
  <si>
    <t>62:29:0070029:3488; 62:29:0110014:2256; 62:29:0060010:6457; 62:29:0080071:901;
62:29:007030:2494;
62:29:007015:2323;
62:29:0070028:1936</t>
  </si>
  <si>
    <t>9,037; 7,48; 5,734; 7,733;
1,256; 1,550;
4,498</t>
  </si>
  <si>
    <t>9,037; 7,48; 5,734; 7,733; 1,256; 1,550;
4,498</t>
  </si>
  <si>
    <t xml:space="preserve">2026: ул. Ленинского Комсомола, 3В;  ул. Новоселов 7 а;  ул. Комбайновая 1 а;  ул. Подгорная 4 а; 2025: ул. Дзержинского 24а; ул. Гоголя 52а, ул. Дзержинского 62а </t>
  </si>
  <si>
    <t>всего</t>
  </si>
  <si>
    <t>проект по нцс</t>
  </si>
  <si>
    <t>по насосным 2-го подъема</t>
  </si>
  <si>
    <t>2,88/ 9,11</t>
  </si>
  <si>
    <t>1.244/ 18.102</t>
  </si>
  <si>
    <t>2,875/ 11,38</t>
  </si>
  <si>
    <t>1.25/ 9.86</t>
  </si>
  <si>
    <t>Форма 2ИП п.2.1.1; п.2.1.2; п.3.2.6; п. 3.2.7;п.3.2.8</t>
  </si>
  <si>
    <t>Муниципального унитарного предприятия города Рязани "Рязанское муниципальное предприятие тепловых сетей"</t>
  </si>
  <si>
    <t>к приказу ГУ РЭК Рязанской области</t>
  </si>
  <si>
    <t>от 29 октября 2025 г. № 49-ип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</si>
</sst>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#,##0.0\ _₽"/>
    <numFmt numFmtId="166" formatCode="0.000"/>
    <numFmt numFmtId="167" formatCode="#,##0.000"/>
    <numFmt numFmtId="168" formatCode="0.00000"/>
  </numFmts>
  <fonts count="29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6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6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9.5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</font>
    <font>
      <b/>
      <sz val="9"/>
      <name val="Times New Roman"/>
      <family val="1"/>
      <charset val="204"/>
    </font>
    <font>
      <u/>
      <sz val="10"/>
      <color theme="10"/>
      <name val="Arial Cyr"/>
      <charset val="204"/>
    </font>
    <font>
      <sz val="5"/>
      <name val="Times New Roman"/>
      <family val="1"/>
      <charset val="204"/>
    </font>
    <font>
      <sz val="8"/>
      <name val="Arial Cyr"/>
      <charset val="204"/>
    </font>
    <font>
      <sz val="6"/>
      <color rgb="FF0070C0"/>
      <name val="Times New Roman"/>
      <family val="1"/>
      <charset val="204"/>
    </font>
    <font>
      <sz val="5.5"/>
      <name val="Times New Roman"/>
      <family val="1"/>
      <charset val="204"/>
    </font>
    <font>
      <sz val="6"/>
      <color theme="3" tint="0.39997558519241921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6"/>
      <color theme="1"/>
      <name val="Times New Roman"/>
      <family val="1"/>
      <charset val="204"/>
    </font>
    <font>
      <sz val="6"/>
      <color rgb="FFFF0000"/>
      <name val="Times New Roman"/>
      <family val="1"/>
      <charset val="204"/>
    </font>
    <font>
      <sz val="10"/>
      <color rgb="FFFFC000"/>
      <name val="Arial Cyr"/>
      <charset val="204"/>
    </font>
    <font>
      <sz val="10"/>
      <color rgb="FFFF0000"/>
      <name val="Arial Cyr"/>
      <charset val="204"/>
    </font>
    <font>
      <sz val="10"/>
      <color theme="4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38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" fillId="0" borderId="13" xfId="0" applyFont="1" applyBorder="1"/>
    <xf numFmtId="0" fontId="14" fillId="0" borderId="0" xfId="0" applyFont="1"/>
    <xf numFmtId="0" fontId="3" fillId="0" borderId="10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1" fillId="0" borderId="0" xfId="0" applyFont="1"/>
    <xf numFmtId="164" fontId="2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11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6" fillId="0" borderId="0" xfId="0" applyFont="1"/>
    <xf numFmtId="0" fontId="27" fillId="0" borderId="0" xfId="0" applyFont="1"/>
    <xf numFmtId="0" fontId="28" fillId="0" borderId="0" xfId="0" applyFont="1"/>
    <xf numFmtId="0" fontId="0" fillId="2" borderId="0" xfId="0" applyFill="1"/>
    <xf numFmtId="0" fontId="0" fillId="3" borderId="0" xfId="0" applyFill="1"/>
    <xf numFmtId="4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left" wrapText="1"/>
    </xf>
    <xf numFmtId="0" fontId="1" fillId="0" borderId="5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12" xfId="0" applyFont="1" applyBorder="1" applyAlignment="1">
      <alignment horizontal="left" wrapText="1"/>
    </xf>
    <xf numFmtId="0" fontId="1" fillId="0" borderId="13" xfId="0" applyFont="1" applyBorder="1" applyAlignment="1">
      <alignment horizontal="left" wrapText="1"/>
    </xf>
    <xf numFmtId="0" fontId="1" fillId="0" borderId="14" xfId="0" applyFont="1" applyBorder="1" applyAlignment="1">
      <alignment horizontal="left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1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0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11" xfId="0" applyFont="1" applyBorder="1" applyAlignment="1">
      <alignment horizontal="left" wrapText="1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7" fillId="0" borderId="4" xfId="1" applyBorder="1" applyAlignment="1">
      <alignment horizontal="left" wrapText="1"/>
    </xf>
    <xf numFmtId="0" fontId="3" fillId="0" borderId="1" xfId="0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7" xfId="0" applyNumberFormat="1" applyFont="1" applyBorder="1" applyAlignment="1">
      <alignment horizontal="center" vertical="center" wrapText="1"/>
    </xf>
    <xf numFmtId="164" fontId="3" fillId="0" borderId="8" xfId="0" applyNumberFormat="1" applyFont="1" applyBorder="1" applyAlignment="1">
      <alignment horizontal="center" vertical="center" wrapText="1"/>
    </xf>
    <xf numFmtId="164" fontId="3" fillId="0" borderId="9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 wrapText="1"/>
    </xf>
    <xf numFmtId="2" fontId="21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164" fontId="20" fillId="0" borderId="1" xfId="0" applyNumberFormat="1" applyFont="1" applyBorder="1" applyAlignment="1">
      <alignment horizontal="center" vertical="center"/>
    </xf>
    <xf numFmtId="164" fontId="20" fillId="0" borderId="7" xfId="0" applyNumberFormat="1" applyFont="1" applyBorder="1" applyAlignment="1">
      <alignment horizontal="center" vertical="center"/>
    </xf>
    <xf numFmtId="164" fontId="20" fillId="0" borderId="8" xfId="0" applyNumberFormat="1" applyFont="1" applyBorder="1" applyAlignment="1">
      <alignment horizontal="center" vertical="center"/>
    </xf>
    <xf numFmtId="164" fontId="20" fillId="0" borderId="9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4" fontId="22" fillId="0" borderId="7" xfId="0" applyNumberFormat="1" applyFont="1" applyBorder="1" applyAlignment="1">
      <alignment horizontal="center" vertical="center" wrapText="1"/>
    </xf>
    <xf numFmtId="164" fontId="22" fillId="0" borderId="8" xfId="0" applyNumberFormat="1" applyFont="1" applyBorder="1" applyAlignment="1">
      <alignment horizontal="center" vertical="center" wrapText="1"/>
    </xf>
    <xf numFmtId="164" fontId="22" fillId="0" borderId="9" xfId="0" applyNumberFormat="1" applyFont="1" applyBorder="1" applyAlignment="1">
      <alignment horizontal="center" vertical="center" wrapText="1"/>
    </xf>
    <xf numFmtId="1" fontId="20" fillId="0" borderId="1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164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right"/>
    </xf>
    <xf numFmtId="4" fontId="7" fillId="0" borderId="1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7" xfId="0" applyNumberFormat="1" applyFont="1" applyBorder="1" applyAlignment="1">
      <alignment horizontal="center" vertical="center" wrapText="1"/>
    </xf>
    <xf numFmtId="164" fontId="7" fillId="0" borderId="8" xfId="0" applyNumberFormat="1" applyFont="1" applyBorder="1" applyAlignment="1">
      <alignment horizontal="center" vertical="center" wrapText="1"/>
    </xf>
    <xf numFmtId="164" fontId="7" fillId="0" borderId="9" xfId="0" applyNumberFormat="1" applyFont="1" applyBorder="1" applyAlignment="1">
      <alignment horizontal="center" vertical="center" wrapText="1"/>
    </xf>
    <xf numFmtId="4" fontId="7" fillId="0" borderId="7" xfId="0" applyNumberFormat="1" applyFont="1" applyBorder="1" applyAlignment="1">
      <alignment horizontal="center" vertical="center" wrapText="1"/>
    </xf>
    <xf numFmtId="4" fontId="7" fillId="0" borderId="8" xfId="0" applyNumberFormat="1" applyFont="1" applyBorder="1" applyAlignment="1">
      <alignment horizontal="center" vertical="center" wrapText="1"/>
    </xf>
    <xf numFmtId="4" fontId="7" fillId="0" borderId="9" xfId="0" applyNumberFormat="1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3" fillId="0" borderId="9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49" fontId="24" fillId="0" borderId="1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right"/>
    </xf>
    <xf numFmtId="0" fontId="18" fillId="0" borderId="8" xfId="0" applyFont="1" applyBorder="1" applyAlignment="1">
      <alignment horizontal="right"/>
    </xf>
    <xf numFmtId="0" fontId="18" fillId="0" borderId="9" xfId="0" applyFont="1" applyBorder="1" applyAlignment="1">
      <alignment horizontal="right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/>
    </xf>
    <xf numFmtId="0" fontId="18" fillId="0" borderId="8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4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4" fillId="0" borderId="15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49" fontId="14" fillId="0" borderId="4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49" fontId="14" fillId="0" borderId="6" xfId="0" applyNumberFormat="1" applyFont="1" applyBorder="1" applyAlignment="1">
      <alignment horizontal="center" vertical="center"/>
    </xf>
    <xf numFmtId="49" fontId="14" fillId="0" borderId="12" xfId="0" applyNumberFormat="1" applyFont="1" applyBorder="1" applyAlignment="1">
      <alignment horizontal="center" vertical="center"/>
    </xf>
    <xf numFmtId="49" fontId="14" fillId="0" borderId="13" xfId="0" applyNumberFormat="1" applyFont="1" applyBorder="1" applyAlignment="1">
      <alignment horizontal="center" vertical="center"/>
    </xf>
    <xf numFmtId="49" fontId="14" fillId="0" borderId="14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left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right"/>
    </xf>
    <xf numFmtId="0" fontId="14" fillId="0" borderId="13" xfId="0" applyFont="1" applyBorder="1" applyAlignment="1">
      <alignment horizontal="left"/>
    </xf>
    <xf numFmtId="49" fontId="14" fillId="0" borderId="10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49" fontId="14" fillId="0" borderId="1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3" fontId="14" fillId="0" borderId="1" xfId="0" applyNumberFormat="1" applyFont="1" applyBorder="1" applyAlignment="1">
      <alignment horizontal="right"/>
    </xf>
    <xf numFmtId="3" fontId="23" fillId="0" borderId="1" xfId="0" applyNumberFormat="1" applyFont="1" applyBorder="1" applyAlignment="1">
      <alignment horizontal="right"/>
    </xf>
    <xf numFmtId="0" fontId="14" fillId="0" borderId="5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9" xfId="0" applyFont="1" applyBorder="1" applyAlignment="1">
      <alignment horizontal="right"/>
    </xf>
    <xf numFmtId="2" fontId="14" fillId="0" borderId="1" xfId="0" applyNumberFormat="1" applyFont="1" applyBorder="1" applyAlignment="1">
      <alignment horizontal="right"/>
    </xf>
    <xf numFmtId="0" fontId="14" fillId="0" borderId="15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7" xfId="0" applyFont="1" applyBorder="1" applyAlignment="1">
      <alignment horizontal="left"/>
    </xf>
    <xf numFmtId="0" fontId="14" fillId="0" borderId="8" xfId="0" applyFont="1" applyBorder="1" applyAlignment="1">
      <alignment horizontal="left"/>
    </xf>
    <xf numFmtId="0" fontId="14" fillId="0" borderId="3" xfId="0" applyFont="1" applyBorder="1" applyAlignment="1">
      <alignment horizontal="center"/>
    </xf>
    <xf numFmtId="0" fontId="10" fillId="0" borderId="1" xfId="0" applyFont="1" applyBorder="1" applyAlignment="1">
      <alignment horizontal="right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168" fontId="4" fillId="0" borderId="1" xfId="0" applyNumberFormat="1" applyFont="1" applyBorder="1" applyAlignment="1">
      <alignment horizontal="right"/>
    </xf>
    <xf numFmtId="3" fontId="2" fillId="0" borderId="7" xfId="0" applyNumberFormat="1" applyFont="1" applyBorder="1" applyAlignment="1">
      <alignment horizontal="right" vertical="center" wrapText="1"/>
    </xf>
    <xf numFmtId="3" fontId="2" fillId="0" borderId="8" xfId="0" applyNumberFormat="1" applyFont="1" applyBorder="1" applyAlignment="1">
      <alignment horizontal="right" vertical="center" wrapText="1"/>
    </xf>
    <xf numFmtId="3" fontId="2" fillId="0" borderId="9" xfId="0" applyNumberFormat="1" applyFont="1" applyBorder="1" applyAlignment="1">
      <alignment horizontal="right" vertical="center" wrapText="1"/>
    </xf>
    <xf numFmtId="3" fontId="2" fillId="0" borderId="1" xfId="0" applyNumberFormat="1" applyFont="1" applyBorder="1" applyAlignment="1">
      <alignment horizontal="right" vertical="center"/>
    </xf>
    <xf numFmtId="166" fontId="10" fillId="0" borderId="1" xfId="0" applyNumberFormat="1" applyFont="1" applyBorder="1" applyAlignment="1">
      <alignment horizontal="right" vertical="center"/>
    </xf>
    <xf numFmtId="3" fontId="2" fillId="0" borderId="7" xfId="0" applyNumberFormat="1" applyFont="1" applyBorder="1" applyAlignment="1">
      <alignment horizontal="right" vertical="center"/>
    </xf>
    <xf numFmtId="3" fontId="2" fillId="0" borderId="8" xfId="0" applyNumberFormat="1" applyFont="1" applyBorder="1" applyAlignment="1">
      <alignment horizontal="right" vertical="center"/>
    </xf>
    <xf numFmtId="3" fontId="2" fillId="0" borderId="9" xfId="0" applyNumberFormat="1" applyFont="1" applyBorder="1" applyAlignment="1">
      <alignment horizontal="right" vertical="center"/>
    </xf>
    <xf numFmtId="49" fontId="10" fillId="0" borderId="7" xfId="0" applyNumberFormat="1" applyFont="1" applyBorder="1" applyAlignment="1">
      <alignment horizontal="left"/>
    </xf>
    <xf numFmtId="49" fontId="10" fillId="0" borderId="8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0" fontId="10" fillId="0" borderId="7" xfId="0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0" fontId="10" fillId="0" borderId="9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49" fontId="10" fillId="0" borderId="7" xfId="0" applyNumberFormat="1" applyFont="1" applyBorder="1" applyAlignment="1">
      <alignment horizontal="center"/>
    </xf>
    <xf numFmtId="49" fontId="10" fillId="0" borderId="8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4" fontId="4" fillId="0" borderId="7" xfId="0" applyNumberFormat="1" applyFont="1" applyBorder="1" applyAlignment="1">
      <alignment horizontal="center" wrapText="1"/>
    </xf>
    <xf numFmtId="4" fontId="4" fillId="0" borderId="8" xfId="0" applyNumberFormat="1" applyFont="1" applyBorder="1" applyAlignment="1">
      <alignment horizontal="center" wrapText="1"/>
    </xf>
    <xf numFmtId="4" fontId="4" fillId="0" borderId="9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left"/>
    </xf>
    <xf numFmtId="167" fontId="10" fillId="0" borderId="1" xfId="0" applyNumberFormat="1" applyFont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167" fontId="10" fillId="0" borderId="7" xfId="0" applyNumberFormat="1" applyFont="1" applyBorder="1" applyAlignment="1">
      <alignment horizontal="right"/>
    </xf>
    <xf numFmtId="167" fontId="10" fillId="0" borderId="8" xfId="0" applyNumberFormat="1" applyFont="1" applyBorder="1" applyAlignment="1">
      <alignment horizontal="right"/>
    </xf>
    <xf numFmtId="167" fontId="10" fillId="0" borderId="9" xfId="0" applyNumberFormat="1" applyFont="1" applyBorder="1" applyAlignment="1">
      <alignment horizontal="right"/>
    </xf>
    <xf numFmtId="0" fontId="4" fillId="0" borderId="7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164" fontId="1" fillId="0" borderId="1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49" fontId="1" fillId="0" borderId="6" xfId="0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49" fontId="1" fillId="0" borderId="14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0" fontId="1" fillId="0" borderId="14" xfId="0" applyFont="1" applyBorder="1" applyAlignment="1">
      <alignment horizontal="left"/>
    </xf>
    <xf numFmtId="49" fontId="1" fillId="0" borderId="10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49" fontId="1" fillId="0" borderId="11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left"/>
    </xf>
    <xf numFmtId="164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/>
    </xf>
    <xf numFmtId="49" fontId="2" fillId="0" borderId="1" xfId="0" applyNumberFormat="1" applyFont="1" applyBorder="1" applyAlignment="1">
      <alignment horizontal="left"/>
    </xf>
    <xf numFmtId="4" fontId="2" fillId="0" borderId="1" xfId="0" applyNumberFormat="1" applyFont="1" applyBorder="1" applyAlignment="1">
      <alignment horizontal="right"/>
    </xf>
    <xf numFmtId="0" fontId="2" fillId="0" borderId="5" xfId="0" applyFont="1" applyBorder="1" applyAlignment="1">
      <alignment horizontal="center" vertical="top"/>
    </xf>
    <xf numFmtId="49" fontId="2" fillId="0" borderId="12" xfId="0" applyNumberFormat="1" applyFont="1" applyBorder="1" applyAlignment="1">
      <alignment horizontal="left"/>
    </xf>
    <xf numFmtId="49" fontId="2" fillId="0" borderId="13" xfId="0" applyNumberFormat="1" applyFont="1" applyBorder="1" applyAlignment="1">
      <alignment horizontal="left"/>
    </xf>
    <xf numFmtId="49" fontId="2" fillId="0" borderId="14" xfId="0" applyNumberFormat="1" applyFont="1" applyBorder="1" applyAlignment="1">
      <alignment horizontal="left"/>
    </xf>
    <xf numFmtId="49" fontId="2" fillId="0" borderId="10" xfId="0" applyNumberFormat="1" applyFont="1" applyBorder="1" applyAlignment="1">
      <alignment horizontal="left"/>
    </xf>
    <xf numFmtId="49" fontId="2" fillId="0" borderId="0" xfId="0" applyNumberFormat="1" applyFont="1" applyAlignment="1">
      <alignment horizontal="left"/>
    </xf>
    <xf numFmtId="49" fontId="2" fillId="0" borderId="1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right"/>
    </xf>
    <xf numFmtId="0" fontId="2" fillId="0" borderId="8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8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7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1" fillId="0" borderId="9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4" fillId="0" borderId="7" xfId="0" applyFont="1" applyBorder="1" applyAlignment="1">
      <alignment horizontal="right" wrapText="1"/>
    </xf>
    <xf numFmtId="0" fontId="4" fillId="0" borderId="8" xfId="0" applyFont="1" applyBorder="1" applyAlignment="1">
      <alignment horizontal="right" wrapText="1"/>
    </xf>
    <xf numFmtId="0" fontId="4" fillId="0" borderId="9" xfId="0" applyFont="1" applyBorder="1" applyAlignment="1">
      <alignment horizontal="right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ex\Desktop\&#1091;&#1090;&#1074;%20&#1080;&#1085;&#1074;&#1077;&#1089;&#1090;%20&#1087;&#1088;&#1086;&#1075;&#1088;&#1072;&#1084;&#1084;&#1072;%20&#1085;&#1072;%202024\&#1048;&#1055;%20&#1058;&#1057;%202023%20&#1056;&#1069;&#1050;%20&#1091;&#1090;&#1074;&#1077;&#1088;&#1078;%20&#1085;&#1072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1 ип"/>
      <sheetName val="форма 2 ип"/>
      <sheetName val="форма 3 ип"/>
      <sheetName val="форма 4 ип "/>
      <sheetName val="форма 5 ип"/>
      <sheetName val="форма 6.1 ип"/>
      <sheetName val="форма 6.2 ип"/>
    </sheetNames>
    <sheetDataSet>
      <sheetData sheetId="0"/>
      <sheetData sheetId="1"/>
      <sheetData sheetId="2"/>
      <sheetData sheetId="3">
        <row r="30">
          <cell r="EJ30">
            <v>1517593</v>
          </cell>
          <cell r="EN30">
            <v>1585913.67106945</v>
          </cell>
          <cell r="ER30">
            <v>1585913.67106945</v>
          </cell>
          <cell r="EV30">
            <v>1585913.67106945</v>
          </cell>
          <cell r="EZ30">
            <v>1615111.67106945</v>
          </cell>
          <cell r="FD30">
            <v>1615111.67106945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mpts@ryazan.gov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</sheetPr>
  <dimension ref="A1:BL59"/>
  <sheetViews>
    <sheetView workbookViewId="0">
      <selection activeCell="A22" sqref="A22:V22"/>
    </sheetView>
  </sheetViews>
  <sheetFormatPr defaultColWidth="1.42578125" defaultRowHeight="15.75" x14ac:dyDescent="0.25"/>
  <cols>
    <col min="1" max="16384" width="1.42578125" style="13"/>
  </cols>
  <sheetData>
    <row r="1" spans="1:64" s="6" customFormat="1" ht="11.25" x14ac:dyDescent="0.2"/>
    <row r="2" spans="1:64" s="6" customFormat="1" ht="11.25" x14ac:dyDescent="0.2"/>
    <row r="3" spans="1:64" s="6" customFormat="1" ht="11.25" x14ac:dyDescent="0.2">
      <c r="BL3" s="12"/>
    </row>
    <row r="4" spans="1:64" s="6" customFormat="1" ht="11.25" x14ac:dyDescent="0.2">
      <c r="BL4" s="12"/>
    </row>
    <row r="7" spans="1:64" x14ac:dyDescent="0.25">
      <c r="A7" s="56" t="s">
        <v>230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</row>
    <row r="8" spans="1:64" x14ac:dyDescent="0.25">
      <c r="A8" s="56" t="s">
        <v>231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</row>
    <row r="10" spans="1:64" s="1" customFormat="1" ht="12.75" x14ac:dyDescent="0.2">
      <c r="BL10" s="14" t="s">
        <v>232</v>
      </c>
    </row>
    <row r="11" spans="1:64" ht="9" customHeight="1" x14ac:dyDescent="0.25"/>
    <row r="12" spans="1:64" x14ac:dyDescent="0.25">
      <c r="A12" s="56" t="s">
        <v>233</v>
      </c>
      <c r="B12" s="56"/>
      <c r="C12" s="56"/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</row>
    <row r="13" spans="1:64" x14ac:dyDescent="0.25">
      <c r="A13" s="56" t="s">
        <v>231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</row>
    <row r="14" spans="1:64" x14ac:dyDescent="0.25">
      <c r="E14" s="57" t="s">
        <v>234</v>
      </c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</row>
    <row r="15" spans="1:64" s="2" customFormat="1" ht="10.5" x14ac:dyDescent="0.2">
      <c r="E15" s="58" t="s">
        <v>88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</row>
    <row r="16" spans="1:64" ht="9" customHeight="1" x14ac:dyDescent="0.25"/>
    <row r="17" spans="1:64" s="1" customFormat="1" ht="12.75" x14ac:dyDescent="0.2">
      <c r="A17" s="44" t="s">
        <v>235</v>
      </c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6"/>
      <c r="W17" s="47" t="s">
        <v>234</v>
      </c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9"/>
    </row>
    <row r="18" spans="1:64" s="1" customFormat="1" ht="12.75" x14ac:dyDescent="0.2">
      <c r="A18" s="62" t="s">
        <v>236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4"/>
      <c r="W18" s="59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60"/>
      <c r="AI18" s="60"/>
      <c r="AJ18" s="60"/>
      <c r="AK18" s="60"/>
      <c r="AL18" s="60"/>
      <c r="AM18" s="60"/>
      <c r="AN18" s="60"/>
      <c r="AO18" s="60"/>
      <c r="AP18" s="60"/>
      <c r="AQ18" s="60"/>
      <c r="AR18" s="60"/>
      <c r="AS18" s="60"/>
      <c r="AT18" s="60"/>
      <c r="AU18" s="60"/>
      <c r="AV18" s="60"/>
      <c r="AW18" s="60"/>
      <c r="AX18" s="60"/>
      <c r="AY18" s="60"/>
      <c r="AZ18" s="60"/>
      <c r="BA18" s="60"/>
      <c r="BB18" s="60"/>
      <c r="BC18" s="60"/>
      <c r="BD18" s="60"/>
      <c r="BE18" s="60"/>
      <c r="BF18" s="60"/>
      <c r="BG18" s="60"/>
      <c r="BH18" s="60"/>
      <c r="BI18" s="60"/>
      <c r="BJ18" s="60"/>
      <c r="BK18" s="60"/>
      <c r="BL18" s="61"/>
    </row>
    <row r="19" spans="1:64" s="1" customFormat="1" ht="12.75" x14ac:dyDescent="0.2">
      <c r="A19" s="62" t="s">
        <v>237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4"/>
      <c r="W19" s="59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1"/>
    </row>
    <row r="20" spans="1:64" s="1" customFormat="1" ht="12.75" x14ac:dyDescent="0.2">
      <c r="A20" s="53" t="s">
        <v>238</v>
      </c>
      <c r="B20" s="54"/>
      <c r="C20" s="54"/>
      <c r="D20" s="54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5"/>
      <c r="W20" s="50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51"/>
      <c r="AY20" s="51"/>
      <c r="AZ20" s="51"/>
      <c r="BA20" s="51"/>
      <c r="BB20" s="51"/>
      <c r="BC20" s="51"/>
      <c r="BD20" s="51"/>
      <c r="BE20" s="51"/>
      <c r="BF20" s="51"/>
      <c r="BG20" s="51"/>
      <c r="BH20" s="51"/>
      <c r="BI20" s="51"/>
      <c r="BJ20" s="51"/>
      <c r="BK20" s="51"/>
      <c r="BL20" s="52"/>
    </row>
    <row r="21" spans="1:64" s="1" customFormat="1" ht="12.75" x14ac:dyDescent="0.2">
      <c r="A21" s="44" t="s">
        <v>239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6"/>
      <c r="W21" s="47" t="s">
        <v>240</v>
      </c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9"/>
    </row>
    <row r="22" spans="1:64" s="1" customFormat="1" ht="12.75" x14ac:dyDescent="0.2">
      <c r="A22" s="53" t="s">
        <v>241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5"/>
      <c r="W22" s="50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M22" s="51"/>
      <c r="AN22" s="51"/>
      <c r="AO22" s="51"/>
      <c r="AP22" s="51"/>
      <c r="AQ22" s="51"/>
      <c r="AR22" s="51"/>
      <c r="AS22" s="51"/>
      <c r="AT22" s="51"/>
      <c r="AU22" s="51"/>
      <c r="AV22" s="51"/>
      <c r="AW22" s="51"/>
      <c r="AX22" s="51"/>
      <c r="AY22" s="51"/>
      <c r="AZ22" s="51"/>
      <c r="BA22" s="51"/>
      <c r="BB22" s="51"/>
      <c r="BC22" s="51"/>
      <c r="BD22" s="51"/>
      <c r="BE22" s="51"/>
      <c r="BF22" s="51"/>
      <c r="BG22" s="51"/>
      <c r="BH22" s="51"/>
      <c r="BI22" s="51"/>
      <c r="BJ22" s="51"/>
      <c r="BK22" s="51"/>
      <c r="BL22" s="52"/>
    </row>
    <row r="23" spans="1:64" s="1" customFormat="1" ht="12.75" x14ac:dyDescent="0.2">
      <c r="A23" s="44" t="s">
        <v>242</v>
      </c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6"/>
      <c r="W23" s="47" t="s">
        <v>484</v>
      </c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9"/>
    </row>
    <row r="24" spans="1:64" s="1" customFormat="1" ht="12.75" x14ac:dyDescent="0.2">
      <c r="A24" s="53" t="s">
        <v>243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5"/>
      <c r="W24" s="50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2"/>
    </row>
    <row r="25" spans="1:64" s="1" customFormat="1" ht="12.75" x14ac:dyDescent="0.2">
      <c r="A25" s="44" t="s">
        <v>244</v>
      </c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6"/>
      <c r="W25" s="47" t="s">
        <v>245</v>
      </c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9"/>
    </row>
    <row r="26" spans="1:64" s="1" customFormat="1" ht="12.75" x14ac:dyDescent="0.2">
      <c r="A26" s="53" t="s">
        <v>246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5"/>
      <c r="W26" s="50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2"/>
    </row>
    <row r="27" spans="1:64" s="1" customFormat="1" ht="12.75" x14ac:dyDescent="0.2">
      <c r="A27" s="44" t="s">
        <v>247</v>
      </c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6"/>
      <c r="W27" s="65" t="s">
        <v>518</v>
      </c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9"/>
    </row>
    <row r="28" spans="1:64" s="1" customFormat="1" ht="12.75" x14ac:dyDescent="0.2">
      <c r="A28" s="53" t="s">
        <v>248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5"/>
      <c r="W28" s="50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2"/>
    </row>
    <row r="29" spans="1:64" s="1" customFormat="1" ht="12.75" x14ac:dyDescent="0.2">
      <c r="A29" s="44" t="s">
        <v>249</v>
      </c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6"/>
      <c r="W29" s="47" t="s">
        <v>250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9"/>
    </row>
    <row r="30" spans="1:64" s="1" customFormat="1" ht="12.75" x14ac:dyDescent="0.2">
      <c r="A30" s="62" t="s">
        <v>251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4"/>
      <c r="W30" s="59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1"/>
    </row>
    <row r="31" spans="1:64" s="1" customFormat="1" ht="12.75" x14ac:dyDescent="0.2">
      <c r="A31" s="62" t="s">
        <v>252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4"/>
      <c r="W31" s="59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1"/>
    </row>
    <row r="32" spans="1:64" s="1" customFormat="1" ht="12.75" x14ac:dyDescent="0.2">
      <c r="A32" s="62" t="s">
        <v>253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4"/>
      <c r="W32" s="59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1"/>
    </row>
    <row r="33" spans="1:64" s="1" customFormat="1" ht="12.75" x14ac:dyDescent="0.2">
      <c r="A33" s="53" t="s">
        <v>254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5"/>
      <c r="W33" s="50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2"/>
    </row>
    <row r="34" spans="1:64" s="1" customFormat="1" ht="12.75" x14ac:dyDescent="0.2">
      <c r="A34" s="62" t="s">
        <v>255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4"/>
      <c r="W34" s="47" t="s">
        <v>256</v>
      </c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9"/>
    </row>
    <row r="35" spans="1:64" s="1" customFormat="1" ht="12.75" x14ac:dyDescent="0.2">
      <c r="A35" s="62" t="s">
        <v>251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4"/>
      <c r="W35" s="59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1"/>
    </row>
    <row r="36" spans="1:64" s="1" customFormat="1" ht="12.75" x14ac:dyDescent="0.2">
      <c r="A36" s="62" t="s">
        <v>252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4"/>
      <c r="W36" s="59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1"/>
    </row>
    <row r="37" spans="1:64" s="1" customFormat="1" ht="12.75" x14ac:dyDescent="0.2">
      <c r="A37" s="62" t="s">
        <v>253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4"/>
      <c r="W37" s="59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1"/>
    </row>
    <row r="38" spans="1:64" s="1" customFormat="1" ht="12.75" x14ac:dyDescent="0.2">
      <c r="A38" s="53" t="s">
        <v>254</v>
      </c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5"/>
      <c r="W38" s="59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1"/>
    </row>
    <row r="39" spans="1:64" s="1" customFormat="1" ht="12.75" x14ac:dyDescent="0.2">
      <c r="A39" s="44" t="s">
        <v>257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6"/>
      <c r="W39" s="47" t="s">
        <v>258</v>
      </c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9"/>
    </row>
    <row r="40" spans="1:64" s="1" customFormat="1" ht="12.75" x14ac:dyDescent="0.2">
      <c r="A40" s="62" t="s">
        <v>259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4"/>
      <c r="W40" s="59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1"/>
    </row>
    <row r="41" spans="1:64" s="1" customFormat="1" ht="12.75" x14ac:dyDescent="0.2">
      <c r="A41" s="62" t="s">
        <v>254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4"/>
      <c r="W41" s="50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2"/>
    </row>
    <row r="42" spans="1:64" s="1" customFormat="1" ht="12.75" x14ac:dyDescent="0.2">
      <c r="A42" s="44" t="s">
        <v>260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6"/>
      <c r="W42" s="47" t="s">
        <v>261</v>
      </c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9"/>
    </row>
    <row r="43" spans="1:64" s="1" customFormat="1" ht="12.75" x14ac:dyDescent="0.2">
      <c r="A43" s="62" t="s">
        <v>262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4"/>
      <c r="W43" s="59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1"/>
    </row>
    <row r="44" spans="1:64" s="1" customFormat="1" ht="12.75" x14ac:dyDescent="0.2">
      <c r="A44" s="53" t="s">
        <v>263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5"/>
      <c r="W44" s="50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2"/>
    </row>
    <row r="45" spans="1:64" s="1" customFormat="1" ht="12.75" x14ac:dyDescent="0.2">
      <c r="A45" s="62" t="s">
        <v>264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4"/>
      <c r="W45" s="47" t="s">
        <v>265</v>
      </c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9"/>
    </row>
    <row r="46" spans="1:64" s="1" customFormat="1" ht="12.75" x14ac:dyDescent="0.2">
      <c r="A46" s="62" t="s">
        <v>266</v>
      </c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4"/>
      <c r="W46" s="59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1"/>
    </row>
    <row r="47" spans="1:64" s="1" customFormat="1" ht="12.75" x14ac:dyDescent="0.2">
      <c r="A47" s="53" t="s">
        <v>254</v>
      </c>
      <c r="B47" s="54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5"/>
      <c r="W47" s="50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2"/>
    </row>
    <row r="48" spans="1:64" s="1" customFormat="1" ht="12.75" x14ac:dyDescent="0.2">
      <c r="A48" s="44" t="s">
        <v>267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6"/>
      <c r="W48" s="47" t="s">
        <v>268</v>
      </c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9"/>
    </row>
    <row r="49" spans="1:64" s="1" customFormat="1" ht="12.75" x14ac:dyDescent="0.2">
      <c r="A49" s="62" t="s">
        <v>266</v>
      </c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4"/>
      <c r="W49" s="59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1"/>
    </row>
    <row r="50" spans="1:64" s="1" customFormat="1" ht="12.75" x14ac:dyDescent="0.2">
      <c r="A50" s="53" t="s">
        <v>254</v>
      </c>
      <c r="B50" s="54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5"/>
      <c r="W50" s="50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  <c r="AK50" s="51"/>
      <c r="AL50" s="51"/>
      <c r="AM50" s="51"/>
      <c r="AN50" s="51"/>
      <c r="AO50" s="51"/>
      <c r="AP50" s="51"/>
      <c r="AQ50" s="51"/>
      <c r="AR50" s="51"/>
      <c r="AS50" s="51"/>
      <c r="AT50" s="51"/>
      <c r="AU50" s="51"/>
      <c r="AV50" s="51"/>
      <c r="AW50" s="51"/>
      <c r="AX50" s="51"/>
      <c r="AY50" s="51"/>
      <c r="AZ50" s="51"/>
      <c r="BA50" s="51"/>
      <c r="BB50" s="51"/>
      <c r="BC50" s="51"/>
      <c r="BD50" s="51"/>
      <c r="BE50" s="51"/>
      <c r="BF50" s="51"/>
      <c r="BG50" s="51"/>
      <c r="BH50" s="51"/>
      <c r="BI50" s="51"/>
      <c r="BJ50" s="51"/>
      <c r="BK50" s="51"/>
      <c r="BL50" s="52"/>
    </row>
    <row r="51" spans="1:64" s="1" customFormat="1" ht="12.75" x14ac:dyDescent="0.2">
      <c r="A51" s="62" t="s">
        <v>257</v>
      </c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4"/>
      <c r="W51" s="47" t="s">
        <v>526</v>
      </c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9"/>
    </row>
    <row r="52" spans="1:64" s="1" customFormat="1" ht="12.75" x14ac:dyDescent="0.2">
      <c r="A52" s="62" t="s">
        <v>269</v>
      </c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4"/>
      <c r="W52" s="59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1"/>
    </row>
    <row r="53" spans="1:64" s="1" customFormat="1" ht="12.75" x14ac:dyDescent="0.2">
      <c r="A53" s="53" t="s">
        <v>254</v>
      </c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5"/>
      <c r="W53" s="59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1"/>
    </row>
    <row r="54" spans="1:64" s="1" customFormat="1" ht="12.75" x14ac:dyDescent="0.2">
      <c r="A54" s="44" t="s">
        <v>260</v>
      </c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6"/>
      <c r="W54" s="47" t="s">
        <v>270</v>
      </c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9"/>
    </row>
    <row r="55" spans="1:64" s="1" customFormat="1" ht="12.75" x14ac:dyDescent="0.2">
      <c r="A55" s="62" t="s">
        <v>271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4"/>
      <c r="W55" s="59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1"/>
    </row>
    <row r="56" spans="1:64" s="1" customFormat="1" ht="12.75" x14ac:dyDescent="0.2">
      <c r="A56" s="53" t="s">
        <v>263</v>
      </c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5"/>
      <c r="W56" s="50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  <c r="AL56" s="51"/>
      <c r="AM56" s="51"/>
      <c r="AN56" s="51"/>
      <c r="AO56" s="51"/>
      <c r="AP56" s="51"/>
      <c r="AQ56" s="51"/>
      <c r="AR56" s="51"/>
      <c r="AS56" s="51"/>
      <c r="AT56" s="51"/>
      <c r="AU56" s="51"/>
      <c r="AV56" s="51"/>
      <c r="AW56" s="51"/>
      <c r="AX56" s="51"/>
      <c r="AY56" s="51"/>
      <c r="AZ56" s="51"/>
      <c r="BA56" s="51"/>
      <c r="BB56" s="51"/>
      <c r="BC56" s="51"/>
      <c r="BD56" s="51"/>
      <c r="BE56" s="51"/>
      <c r="BF56" s="51"/>
      <c r="BG56" s="51"/>
      <c r="BH56" s="51"/>
      <c r="BI56" s="51"/>
      <c r="BJ56" s="51"/>
      <c r="BK56" s="51"/>
      <c r="BL56" s="52"/>
    </row>
    <row r="58" spans="1:64" s="1" customFormat="1" ht="12.75" x14ac:dyDescent="0.2">
      <c r="A58" s="15" t="s">
        <v>532</v>
      </c>
    </row>
    <row r="59" spans="1:64" s="1" customFormat="1" ht="12.75" x14ac:dyDescent="0.2">
      <c r="A59" s="16" t="s">
        <v>343</v>
      </c>
    </row>
  </sheetData>
  <mergeCells count="59">
    <mergeCell ref="A51:V51"/>
    <mergeCell ref="W51:BL53"/>
    <mergeCell ref="A52:V52"/>
    <mergeCell ref="A53:V53"/>
    <mergeCell ref="A54:V54"/>
    <mergeCell ref="W54:BL56"/>
    <mergeCell ref="A55:V55"/>
    <mergeCell ref="A56:V56"/>
    <mergeCell ref="A45:V45"/>
    <mergeCell ref="W45:BL47"/>
    <mergeCell ref="A46:V46"/>
    <mergeCell ref="A47:V47"/>
    <mergeCell ref="A48:V48"/>
    <mergeCell ref="W48:BL50"/>
    <mergeCell ref="A49:V49"/>
    <mergeCell ref="A50:V50"/>
    <mergeCell ref="A39:V39"/>
    <mergeCell ref="W39:BL41"/>
    <mergeCell ref="A40:V40"/>
    <mergeCell ref="A41:V41"/>
    <mergeCell ref="A42:V42"/>
    <mergeCell ref="W42:BL44"/>
    <mergeCell ref="A43:V43"/>
    <mergeCell ref="A44:V44"/>
    <mergeCell ref="A34:V34"/>
    <mergeCell ref="W34:BL38"/>
    <mergeCell ref="A35:V35"/>
    <mergeCell ref="A36:V36"/>
    <mergeCell ref="A37:V37"/>
    <mergeCell ref="A38:V38"/>
    <mergeCell ref="A27:V27"/>
    <mergeCell ref="W27:BL28"/>
    <mergeCell ref="A28:V28"/>
    <mergeCell ref="A29:V29"/>
    <mergeCell ref="W29:BL33"/>
    <mergeCell ref="A30:V30"/>
    <mergeCell ref="A31:V31"/>
    <mergeCell ref="A32:V32"/>
    <mergeCell ref="A33:V33"/>
    <mergeCell ref="A23:V23"/>
    <mergeCell ref="W23:BL24"/>
    <mergeCell ref="A24:V24"/>
    <mergeCell ref="A25:V25"/>
    <mergeCell ref="W25:BL26"/>
    <mergeCell ref="A26:V26"/>
    <mergeCell ref="A21:V21"/>
    <mergeCell ref="W21:BL22"/>
    <mergeCell ref="A22:V22"/>
    <mergeCell ref="A7:BL7"/>
    <mergeCell ref="A8:BL8"/>
    <mergeCell ref="A12:BL12"/>
    <mergeCell ref="A13:BL13"/>
    <mergeCell ref="E14:BH14"/>
    <mergeCell ref="E15:BH15"/>
    <mergeCell ref="A17:V17"/>
    <mergeCell ref="W17:BL20"/>
    <mergeCell ref="A18:V18"/>
    <mergeCell ref="A19:V19"/>
    <mergeCell ref="A20:V20"/>
  </mergeCells>
  <hyperlinks>
    <hyperlink ref="W27" r:id="rId1" display="rmpts@ryazan.gov.ru " xr:uid="{00000000-0004-0000-0000-000000000000}"/>
  </hyperlinks>
  <pageMargins left="0.78740157480314965" right="0.39370078740157483" top="0.39370078740157483" bottom="0.39370078740157483" header="0.27559055118110237" footer="0.27559055118110237"/>
  <pageSetup paperSize="9" orientation="portrait" r:id="rId2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8"/>
    <pageSetUpPr fitToPage="1"/>
  </sheetPr>
  <dimension ref="A1:HH99"/>
  <sheetViews>
    <sheetView view="pageBreakPreview" zoomScale="115" zoomScaleNormal="100" zoomScaleSheetLayoutView="115" workbookViewId="0">
      <pane xSplit="3" ySplit="37" topLeftCell="AK38" activePane="bottomRight" state="frozen"/>
      <selection activeCell="A7" sqref="A7"/>
      <selection pane="topRight" activeCell="D7" sqref="D7"/>
      <selection pane="bottomLeft" activeCell="A38" sqref="A38"/>
      <selection pane="bottomRight" activeCell="DI16" sqref="DI16:DM33"/>
    </sheetView>
  </sheetViews>
  <sheetFormatPr defaultColWidth="1" defaultRowHeight="12.75" outlineLevelRow="1" x14ac:dyDescent="0.2"/>
  <cols>
    <col min="1" max="2" width="1" style="1"/>
    <col min="3" max="3" width="1.85546875" style="1" customWidth="1"/>
    <col min="4" max="12" width="1" style="1"/>
    <col min="13" max="13" width="16.85546875" style="1" customWidth="1"/>
    <col min="14" max="18" width="1" style="1"/>
    <col min="19" max="19" width="6.42578125" style="1" customWidth="1"/>
    <col min="20" max="31" width="1" style="1"/>
    <col min="32" max="32" width="5.42578125" style="1" customWidth="1"/>
    <col min="33" max="50" width="1" style="1"/>
    <col min="51" max="51" width="0.42578125" style="1" customWidth="1"/>
    <col min="52" max="52" width="1" style="1" hidden="1" customWidth="1"/>
    <col min="53" max="54" width="1" style="1"/>
    <col min="55" max="55" width="3.85546875" style="1" customWidth="1"/>
    <col min="56" max="56" width="0.85546875" style="1" customWidth="1"/>
    <col min="57" max="57" width="1.28515625" style="1" hidden="1" customWidth="1"/>
    <col min="58" max="69" width="1" style="1"/>
    <col min="70" max="70" width="3" style="1" customWidth="1"/>
    <col min="71" max="71" width="0.140625" style="1" customWidth="1"/>
    <col min="72" max="72" width="0.28515625" style="1" customWidth="1"/>
    <col min="73" max="75" width="1" style="1"/>
    <col min="76" max="76" width="4.42578125" style="1" customWidth="1"/>
    <col min="77" max="77" width="1" style="1" hidden="1" customWidth="1"/>
    <col min="78" max="81" width="1" style="1"/>
    <col min="82" max="82" width="4.42578125" style="1" customWidth="1"/>
    <col min="83" max="93" width="1" style="1"/>
    <col min="94" max="96" width="1" style="1" customWidth="1"/>
    <col min="97" max="97" width="3" style="1" customWidth="1"/>
    <col min="98" max="101" width="1" style="1"/>
    <col min="102" max="102" width="3.28515625" style="1" customWidth="1"/>
    <col min="103" max="106" width="1" style="1"/>
    <col min="107" max="107" width="2.7109375" style="1" customWidth="1"/>
    <col min="108" max="111" width="1" style="1"/>
    <col min="112" max="112" width="2.140625" style="1" customWidth="1"/>
    <col min="113" max="116" width="1" style="1"/>
    <col min="117" max="117" width="2.42578125" style="1" customWidth="1"/>
    <col min="118" max="121" width="1" style="1"/>
    <col min="122" max="122" width="2.42578125" style="1" customWidth="1"/>
    <col min="123" max="126" width="1" style="1"/>
    <col min="127" max="127" width="2.140625" style="1" customWidth="1"/>
    <col min="128" max="131" width="1" style="1"/>
    <col min="132" max="132" width="4" style="1" customWidth="1"/>
    <col min="133" max="142" width="1" style="1"/>
    <col min="143" max="143" width="2.42578125" style="1" customWidth="1"/>
    <col min="144" max="183" width="1" style="1"/>
    <col min="184" max="184" width="6.140625" style="1" customWidth="1"/>
    <col min="185" max="209" width="1" style="1"/>
    <col min="210" max="210" width="6.5703125" style="1" customWidth="1"/>
    <col min="211" max="215" width="1" style="1"/>
    <col min="216" max="216" width="2.7109375" style="1" customWidth="1"/>
    <col min="217" max="16384" width="1" style="1"/>
  </cols>
  <sheetData>
    <row r="1" spans="1:216" s="4" customFormat="1" ht="8.25" outlineLevel="1" x14ac:dyDescent="0.15">
      <c r="HH1" s="11" t="s">
        <v>0</v>
      </c>
    </row>
    <row r="2" spans="1:216" s="4" customFormat="1" ht="8.25" outlineLevel="1" x14ac:dyDescent="0.15">
      <c r="HH2" s="11" t="s">
        <v>643</v>
      </c>
    </row>
    <row r="3" spans="1:216" s="4" customFormat="1" ht="8.25" hidden="1" outlineLevel="1" x14ac:dyDescent="0.15">
      <c r="HH3" s="11"/>
    </row>
    <row r="4" spans="1:216" s="4" customFormat="1" ht="8.25" outlineLevel="1" x14ac:dyDescent="0.15">
      <c r="HH4" s="11" t="s">
        <v>644</v>
      </c>
    </row>
    <row r="5" spans="1:216" ht="6" customHeight="1" outlineLevel="1" x14ac:dyDescent="0.2"/>
    <row r="6" spans="1:216" s="2" customFormat="1" ht="10.5" hidden="1" outlineLevel="1" x14ac:dyDescent="0.2">
      <c r="HH6" s="3" t="s">
        <v>94</v>
      </c>
    </row>
    <row r="7" spans="1:216" s="6" customFormat="1" ht="11.25" x14ac:dyDescent="0.2">
      <c r="A7" s="175" t="s">
        <v>87</v>
      </c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5"/>
      <c r="AT7" s="175"/>
      <c r="AU7" s="175"/>
      <c r="AV7" s="175"/>
      <c r="AW7" s="175"/>
      <c r="AX7" s="175"/>
      <c r="AY7" s="175"/>
      <c r="AZ7" s="175"/>
      <c r="BA7" s="175"/>
      <c r="BB7" s="175"/>
      <c r="BC7" s="175"/>
      <c r="BD7" s="175"/>
      <c r="BE7" s="175"/>
      <c r="BF7" s="175"/>
      <c r="BG7" s="175"/>
      <c r="BH7" s="175"/>
      <c r="BI7" s="175"/>
      <c r="BJ7" s="175"/>
      <c r="BK7" s="175"/>
      <c r="BL7" s="175"/>
      <c r="BM7" s="175"/>
      <c r="BN7" s="175"/>
      <c r="BO7" s="175"/>
      <c r="BP7" s="175"/>
      <c r="BQ7" s="175"/>
      <c r="BR7" s="175"/>
      <c r="BS7" s="175"/>
      <c r="BT7" s="175"/>
      <c r="BU7" s="175"/>
      <c r="BV7" s="175"/>
      <c r="BW7" s="175"/>
      <c r="BX7" s="175"/>
      <c r="BY7" s="175"/>
      <c r="BZ7" s="175"/>
      <c r="CA7" s="175"/>
      <c r="CB7" s="175"/>
      <c r="CC7" s="175"/>
      <c r="CD7" s="175"/>
      <c r="CE7" s="175"/>
      <c r="CF7" s="175"/>
      <c r="CG7" s="175"/>
      <c r="CH7" s="175"/>
      <c r="CI7" s="175"/>
      <c r="CJ7" s="175"/>
      <c r="CK7" s="175"/>
      <c r="CL7" s="175"/>
      <c r="CM7" s="175"/>
      <c r="CN7" s="175"/>
      <c r="CO7" s="175"/>
      <c r="CP7" s="175"/>
      <c r="CQ7" s="175"/>
      <c r="CR7" s="175"/>
      <c r="CS7" s="175"/>
      <c r="CT7" s="175"/>
      <c r="CU7" s="175"/>
      <c r="CV7" s="175"/>
      <c r="CW7" s="175"/>
      <c r="CX7" s="175"/>
      <c r="CY7" s="175"/>
      <c r="CZ7" s="175"/>
      <c r="DA7" s="175"/>
      <c r="DB7" s="175"/>
      <c r="DC7" s="175"/>
      <c r="DD7" s="175"/>
      <c r="DE7" s="175"/>
      <c r="DF7" s="175"/>
      <c r="DG7" s="175"/>
      <c r="DH7" s="175"/>
      <c r="DI7" s="175"/>
      <c r="DJ7" s="175"/>
      <c r="DK7" s="175"/>
      <c r="DL7" s="175"/>
      <c r="DM7" s="175"/>
      <c r="DN7" s="175"/>
      <c r="DO7" s="175"/>
      <c r="DP7" s="175"/>
      <c r="DQ7" s="175"/>
      <c r="DR7" s="175"/>
      <c r="DS7" s="175"/>
      <c r="DT7" s="175"/>
      <c r="DU7" s="175"/>
      <c r="DV7" s="175"/>
      <c r="DW7" s="175"/>
      <c r="DX7" s="175"/>
      <c r="DY7" s="175"/>
      <c r="DZ7" s="175"/>
      <c r="EA7" s="175"/>
      <c r="EB7" s="175"/>
      <c r="EC7" s="175"/>
      <c r="ED7" s="175"/>
      <c r="EE7" s="175"/>
      <c r="EF7" s="175"/>
      <c r="EG7" s="175"/>
      <c r="EH7" s="175"/>
      <c r="EI7" s="175"/>
      <c r="EJ7" s="175"/>
      <c r="EK7" s="175"/>
      <c r="EL7" s="175"/>
      <c r="EM7" s="175"/>
      <c r="EN7" s="175"/>
      <c r="EO7" s="175"/>
      <c r="EP7" s="175"/>
      <c r="EQ7" s="175"/>
      <c r="ER7" s="175"/>
      <c r="ES7" s="175"/>
      <c r="ET7" s="175"/>
      <c r="EU7" s="175"/>
      <c r="EV7" s="175"/>
      <c r="EW7" s="175"/>
      <c r="EX7" s="175"/>
      <c r="EY7" s="175"/>
      <c r="EZ7" s="175"/>
      <c r="FA7" s="175"/>
      <c r="FB7" s="175"/>
      <c r="FC7" s="175"/>
      <c r="FD7" s="175"/>
      <c r="FE7" s="175"/>
      <c r="FF7" s="175"/>
      <c r="FG7" s="175"/>
      <c r="FH7" s="175"/>
      <c r="FI7" s="175"/>
      <c r="FJ7" s="175"/>
      <c r="FK7" s="175"/>
      <c r="FL7" s="175"/>
      <c r="FM7" s="175"/>
      <c r="FN7" s="175"/>
      <c r="FO7" s="175"/>
      <c r="FP7" s="175"/>
      <c r="FQ7" s="175"/>
      <c r="FR7" s="175"/>
      <c r="FS7" s="175"/>
      <c r="FT7" s="175"/>
      <c r="FU7" s="175"/>
      <c r="FV7" s="175"/>
      <c r="FW7" s="175"/>
      <c r="FX7" s="175"/>
      <c r="FY7" s="175"/>
      <c r="FZ7" s="175"/>
      <c r="GA7" s="175"/>
      <c r="GB7" s="175"/>
      <c r="GC7" s="175"/>
      <c r="GD7" s="175"/>
      <c r="GE7" s="175"/>
      <c r="GF7" s="175"/>
      <c r="GG7" s="175"/>
      <c r="GH7" s="175"/>
      <c r="GI7" s="175"/>
      <c r="GJ7" s="175"/>
      <c r="GK7" s="175"/>
      <c r="GL7" s="175"/>
      <c r="GM7" s="175"/>
      <c r="GN7" s="175"/>
      <c r="GO7" s="175"/>
      <c r="GP7" s="175"/>
      <c r="GQ7" s="175"/>
      <c r="GR7" s="175"/>
      <c r="GS7" s="175"/>
      <c r="GT7" s="175"/>
      <c r="GU7" s="175"/>
      <c r="GV7" s="175"/>
      <c r="GW7" s="175"/>
      <c r="GX7" s="175"/>
      <c r="GY7" s="175"/>
      <c r="GZ7" s="175"/>
      <c r="HA7" s="175"/>
      <c r="HB7" s="175"/>
      <c r="HC7" s="175"/>
      <c r="HD7" s="175"/>
      <c r="HE7" s="175"/>
      <c r="HF7" s="175"/>
      <c r="HG7" s="175"/>
      <c r="HH7" s="175"/>
    </row>
    <row r="8" spans="1:216" s="6" customFormat="1" ht="11.25" x14ac:dyDescent="0.2">
      <c r="A8" s="164" t="s">
        <v>97</v>
      </c>
      <c r="B8" s="164"/>
      <c r="C8" s="164"/>
      <c r="D8" s="164"/>
      <c r="E8" s="164"/>
      <c r="F8" s="164"/>
      <c r="G8" s="164"/>
      <c r="H8" s="164"/>
      <c r="I8" s="164"/>
      <c r="J8" s="164"/>
      <c r="K8" s="164"/>
      <c r="L8" s="164"/>
      <c r="M8" s="164"/>
      <c r="N8" s="164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  <c r="AT8" s="164"/>
      <c r="AU8" s="164"/>
      <c r="AV8" s="164"/>
      <c r="AW8" s="164"/>
      <c r="AX8" s="164"/>
      <c r="AY8" s="164"/>
      <c r="AZ8" s="164"/>
      <c r="BA8" s="164"/>
      <c r="BB8" s="164"/>
      <c r="BC8" s="164"/>
      <c r="BD8" s="164"/>
      <c r="BE8" s="164"/>
      <c r="BF8" s="164"/>
      <c r="BG8" s="164"/>
      <c r="BH8" s="164"/>
      <c r="BI8" s="164"/>
      <c r="BJ8" s="164"/>
      <c r="BK8" s="164"/>
      <c r="BL8" s="164"/>
      <c r="BM8" s="164"/>
      <c r="BN8" s="164"/>
      <c r="BO8" s="164"/>
      <c r="BP8" s="164"/>
      <c r="BQ8" s="164"/>
      <c r="BR8" s="164"/>
      <c r="BS8" s="164"/>
      <c r="BT8" s="164"/>
      <c r="BU8" s="164"/>
      <c r="BV8" s="164"/>
      <c r="BW8" s="164"/>
      <c r="BX8" s="164"/>
      <c r="BY8" s="164"/>
      <c r="BZ8" s="164"/>
      <c r="CA8" s="164"/>
      <c r="CB8" s="164"/>
      <c r="CC8" s="164"/>
      <c r="CD8" s="164"/>
      <c r="CE8" s="164"/>
      <c r="CF8" s="164"/>
      <c r="CG8" s="164"/>
      <c r="CH8" s="164"/>
      <c r="CI8" s="164"/>
      <c r="CJ8" s="164"/>
      <c r="CK8" s="164"/>
      <c r="CL8" s="164"/>
      <c r="CM8" s="164"/>
      <c r="CN8" s="164"/>
      <c r="CO8" s="164"/>
      <c r="CP8" s="164"/>
      <c r="CQ8" s="164"/>
      <c r="CR8" s="164"/>
      <c r="CS8" s="164"/>
      <c r="CT8" s="164"/>
      <c r="CU8" s="164"/>
      <c r="CV8" s="164"/>
      <c r="CW8" s="164"/>
      <c r="CX8" s="164"/>
      <c r="CY8" s="164"/>
      <c r="CZ8" s="164"/>
      <c r="DA8" s="164"/>
      <c r="DB8" s="164"/>
      <c r="DC8" s="164"/>
      <c r="DD8" s="164"/>
      <c r="DE8" s="164"/>
      <c r="DF8" s="164"/>
      <c r="DG8" s="164"/>
      <c r="DH8" s="164"/>
      <c r="DI8" s="164"/>
      <c r="DJ8" s="164"/>
      <c r="DK8" s="164"/>
      <c r="DL8" s="164"/>
      <c r="DM8" s="164"/>
      <c r="DN8" s="164"/>
      <c r="DO8" s="164"/>
      <c r="DP8" s="164"/>
      <c r="DQ8" s="164"/>
      <c r="DR8" s="164"/>
      <c r="DS8" s="164"/>
      <c r="DT8" s="164"/>
      <c r="DU8" s="164"/>
      <c r="DV8" s="164"/>
      <c r="DW8" s="164"/>
      <c r="DX8" s="164"/>
      <c r="DY8" s="164"/>
      <c r="DZ8" s="164"/>
      <c r="EA8" s="164"/>
      <c r="EB8" s="164"/>
      <c r="EC8" s="164"/>
      <c r="ED8" s="164"/>
      <c r="EE8" s="164"/>
      <c r="EF8" s="164"/>
      <c r="EG8" s="164"/>
      <c r="EH8" s="164"/>
      <c r="EI8" s="164"/>
      <c r="EJ8" s="164"/>
      <c r="EK8" s="164"/>
      <c r="EL8" s="164"/>
      <c r="EM8" s="164"/>
      <c r="EN8" s="164"/>
      <c r="EO8" s="164"/>
      <c r="EP8" s="164"/>
      <c r="EQ8" s="164"/>
      <c r="ER8" s="164"/>
      <c r="ES8" s="164"/>
      <c r="ET8" s="164"/>
      <c r="EU8" s="164"/>
      <c r="EV8" s="164"/>
      <c r="EW8" s="164"/>
      <c r="EX8" s="164"/>
      <c r="EY8" s="164"/>
      <c r="EZ8" s="164"/>
      <c r="FA8" s="164"/>
      <c r="FB8" s="164"/>
      <c r="FC8" s="164"/>
      <c r="FD8" s="164"/>
      <c r="FE8" s="164"/>
      <c r="FF8" s="164"/>
      <c r="FG8" s="164"/>
      <c r="FH8" s="164"/>
      <c r="FI8" s="164"/>
      <c r="FJ8" s="164"/>
      <c r="FK8" s="164"/>
      <c r="FL8" s="164"/>
      <c r="FM8" s="164"/>
      <c r="FN8" s="164"/>
      <c r="FO8" s="164"/>
      <c r="FP8" s="164"/>
      <c r="FQ8" s="164"/>
      <c r="FR8" s="164"/>
      <c r="FS8" s="164"/>
      <c r="FT8" s="164"/>
      <c r="FU8" s="164"/>
      <c r="FV8" s="164"/>
      <c r="FW8" s="164"/>
      <c r="FX8" s="164"/>
      <c r="FY8" s="164"/>
      <c r="FZ8" s="164"/>
      <c r="GA8" s="164"/>
      <c r="GB8" s="164"/>
      <c r="GC8" s="164"/>
      <c r="GD8" s="164"/>
      <c r="GE8" s="164"/>
      <c r="GF8" s="164"/>
      <c r="GG8" s="164"/>
      <c r="GH8" s="164"/>
      <c r="GI8" s="164"/>
      <c r="GJ8" s="164"/>
      <c r="GK8" s="164"/>
      <c r="GL8" s="164"/>
      <c r="GM8" s="164"/>
      <c r="GN8" s="164"/>
      <c r="GO8" s="164"/>
      <c r="GP8" s="164"/>
      <c r="GQ8" s="164"/>
      <c r="GR8" s="164"/>
      <c r="GS8" s="164"/>
      <c r="GT8" s="164"/>
      <c r="GU8" s="164"/>
      <c r="GV8" s="164"/>
      <c r="GW8" s="164"/>
      <c r="GX8" s="164"/>
      <c r="GY8" s="164"/>
      <c r="GZ8" s="164"/>
      <c r="HA8" s="164"/>
      <c r="HB8" s="164"/>
      <c r="HC8" s="164"/>
      <c r="HD8" s="164"/>
      <c r="HE8" s="164"/>
      <c r="HF8" s="164"/>
      <c r="HG8" s="164"/>
      <c r="HH8" s="164"/>
    </row>
    <row r="9" spans="1:216" s="4" customFormat="1" ht="8.25" hidden="1" x14ac:dyDescent="0.15">
      <c r="A9" s="163" t="s">
        <v>88</v>
      </c>
      <c r="B9" s="163"/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3"/>
      <c r="AZ9" s="163"/>
      <c r="BA9" s="163"/>
      <c r="BB9" s="163"/>
      <c r="BC9" s="163"/>
      <c r="BD9" s="163"/>
      <c r="BE9" s="163"/>
      <c r="BF9" s="163"/>
      <c r="BG9" s="163"/>
      <c r="BH9" s="163"/>
      <c r="BI9" s="163"/>
      <c r="BJ9" s="163"/>
      <c r="BK9" s="163"/>
      <c r="BL9" s="163"/>
      <c r="BM9" s="163"/>
      <c r="BN9" s="163"/>
      <c r="BO9" s="163"/>
      <c r="BP9" s="163"/>
      <c r="BQ9" s="163"/>
      <c r="BR9" s="163"/>
      <c r="BS9" s="163"/>
      <c r="BT9" s="163"/>
      <c r="BU9" s="163"/>
      <c r="BV9" s="163"/>
      <c r="BW9" s="163"/>
      <c r="BX9" s="163"/>
      <c r="BY9" s="163"/>
      <c r="BZ9" s="163"/>
      <c r="CA9" s="163"/>
      <c r="CB9" s="163"/>
      <c r="CC9" s="163"/>
      <c r="CD9" s="163"/>
      <c r="CE9" s="163"/>
      <c r="CF9" s="163"/>
      <c r="CG9" s="163"/>
      <c r="CH9" s="163"/>
      <c r="CI9" s="163"/>
      <c r="CJ9" s="163"/>
      <c r="CK9" s="163"/>
      <c r="CL9" s="163"/>
      <c r="CM9" s="163"/>
      <c r="CN9" s="163"/>
      <c r="CO9" s="163"/>
      <c r="CP9" s="163"/>
      <c r="CQ9" s="163"/>
      <c r="CR9" s="163"/>
      <c r="CS9" s="163"/>
      <c r="CT9" s="163"/>
      <c r="CU9" s="163"/>
      <c r="CV9" s="163"/>
      <c r="CW9" s="163"/>
      <c r="CX9" s="163"/>
      <c r="CY9" s="163"/>
      <c r="CZ9" s="163"/>
      <c r="DA9" s="163"/>
      <c r="DB9" s="163"/>
      <c r="DC9" s="163"/>
      <c r="DD9" s="163"/>
      <c r="DE9" s="163"/>
      <c r="DF9" s="163"/>
      <c r="DG9" s="163"/>
      <c r="DH9" s="163"/>
      <c r="DI9" s="163"/>
      <c r="DJ9" s="163"/>
      <c r="DK9" s="163"/>
      <c r="DL9" s="163"/>
      <c r="DM9" s="163"/>
      <c r="DN9" s="163"/>
      <c r="DO9" s="163"/>
      <c r="DP9" s="163"/>
      <c r="DQ9" s="163"/>
      <c r="DR9" s="163"/>
      <c r="DS9" s="163"/>
      <c r="DT9" s="163"/>
      <c r="DU9" s="163"/>
      <c r="DV9" s="163"/>
      <c r="DW9" s="163"/>
      <c r="DX9" s="163"/>
      <c r="DY9" s="163"/>
      <c r="DZ9" s="163"/>
      <c r="EA9" s="163"/>
      <c r="EB9" s="163"/>
      <c r="EC9" s="163"/>
      <c r="ED9" s="163"/>
      <c r="EE9" s="163"/>
      <c r="EF9" s="163"/>
      <c r="EG9" s="163"/>
      <c r="EH9" s="163"/>
      <c r="EI9" s="163"/>
      <c r="EJ9" s="163"/>
      <c r="EK9" s="163"/>
      <c r="EL9" s="163"/>
      <c r="EM9" s="163"/>
      <c r="EN9" s="163"/>
      <c r="EO9" s="163"/>
      <c r="EP9" s="163"/>
      <c r="EQ9" s="163"/>
      <c r="ER9" s="163"/>
      <c r="ES9" s="163"/>
      <c r="ET9" s="163"/>
      <c r="EU9" s="163"/>
      <c r="EV9" s="163"/>
      <c r="EW9" s="163"/>
      <c r="EX9" s="163"/>
      <c r="EY9" s="163"/>
      <c r="EZ9" s="163"/>
      <c r="FA9" s="163"/>
      <c r="FB9" s="163"/>
      <c r="FC9" s="163"/>
      <c r="FD9" s="163"/>
      <c r="FE9" s="163"/>
      <c r="FF9" s="163"/>
      <c r="FG9" s="163"/>
      <c r="FH9" s="163"/>
      <c r="FI9" s="163"/>
      <c r="FJ9" s="163"/>
      <c r="FK9" s="163"/>
      <c r="FL9" s="163"/>
      <c r="FM9" s="163"/>
      <c r="FN9" s="163"/>
      <c r="FO9" s="163"/>
      <c r="FP9" s="163"/>
      <c r="FQ9" s="163"/>
      <c r="FR9" s="163"/>
      <c r="FS9" s="163"/>
      <c r="FT9" s="163"/>
      <c r="FU9" s="163"/>
      <c r="FV9" s="163"/>
      <c r="FW9" s="163"/>
      <c r="FX9" s="163"/>
      <c r="FY9" s="163"/>
      <c r="FZ9" s="163"/>
      <c r="GA9" s="163"/>
      <c r="GB9" s="163"/>
      <c r="GC9" s="163"/>
      <c r="GD9" s="163"/>
      <c r="GE9" s="163"/>
      <c r="GF9" s="163"/>
      <c r="GG9" s="163"/>
      <c r="GH9" s="163"/>
      <c r="GI9" s="163"/>
      <c r="GJ9" s="163"/>
      <c r="GK9" s="163"/>
      <c r="GL9" s="163"/>
      <c r="GM9" s="163"/>
      <c r="GN9" s="163"/>
      <c r="GO9" s="163"/>
      <c r="GP9" s="163"/>
      <c r="GQ9" s="163"/>
      <c r="GR9" s="163"/>
      <c r="GS9" s="163"/>
      <c r="GT9" s="163"/>
      <c r="GU9" s="163"/>
      <c r="GV9" s="163"/>
      <c r="GW9" s="163"/>
      <c r="GX9" s="163"/>
      <c r="GY9" s="163"/>
      <c r="GZ9" s="163"/>
      <c r="HA9" s="163"/>
      <c r="HB9" s="163"/>
      <c r="HC9" s="163"/>
      <c r="HD9" s="163"/>
      <c r="HE9" s="163"/>
      <c r="HF9" s="163"/>
      <c r="HG9" s="163"/>
      <c r="HH9" s="163"/>
    </row>
    <row r="10" spans="1:216" s="6" customFormat="1" ht="11.25" x14ac:dyDescent="0.2">
      <c r="DB10" s="7" t="s">
        <v>89</v>
      </c>
      <c r="DC10" s="164" t="s">
        <v>347</v>
      </c>
      <c r="DD10" s="164"/>
      <c r="DE10" s="164"/>
      <c r="DF10" s="164"/>
      <c r="DG10" s="164"/>
      <c r="DH10" s="164"/>
      <c r="DI10" s="164"/>
      <c r="DJ10" s="164"/>
      <c r="DL10" s="8" t="s">
        <v>90</v>
      </c>
    </row>
    <row r="11" spans="1:216" ht="4.5" customHeight="1" x14ac:dyDescent="0.2"/>
    <row r="12" spans="1:216" s="4" customFormat="1" ht="8.25" customHeight="1" x14ac:dyDescent="0.15">
      <c r="A12" s="145" t="s">
        <v>101</v>
      </c>
      <c r="B12" s="146"/>
      <c r="C12" s="147"/>
      <c r="D12" s="145" t="s">
        <v>102</v>
      </c>
      <c r="E12" s="146"/>
      <c r="F12" s="146"/>
      <c r="G12" s="146"/>
      <c r="H12" s="146"/>
      <c r="I12" s="146"/>
      <c r="J12" s="146"/>
      <c r="K12" s="146"/>
      <c r="L12" s="146"/>
      <c r="M12" s="147"/>
      <c r="N12" s="145" t="s">
        <v>103</v>
      </c>
      <c r="O12" s="146"/>
      <c r="P12" s="146"/>
      <c r="Q12" s="146"/>
      <c r="R12" s="146"/>
      <c r="S12" s="147"/>
      <c r="T12" s="145" t="s">
        <v>104</v>
      </c>
      <c r="U12" s="146"/>
      <c r="V12" s="146"/>
      <c r="W12" s="146"/>
      <c r="X12" s="147"/>
      <c r="Y12" s="145" t="s">
        <v>105</v>
      </c>
      <c r="Z12" s="146"/>
      <c r="AA12" s="146"/>
      <c r="AB12" s="146"/>
      <c r="AC12" s="146"/>
      <c r="AD12" s="146"/>
      <c r="AE12" s="146"/>
      <c r="AF12" s="147"/>
      <c r="AG12" s="107" t="s">
        <v>38</v>
      </c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2"/>
      <c r="CE12" s="145" t="s">
        <v>111</v>
      </c>
      <c r="CF12" s="146"/>
      <c r="CG12" s="146"/>
      <c r="CH12" s="146"/>
      <c r="CI12" s="147"/>
      <c r="CJ12" s="145" t="s">
        <v>112</v>
      </c>
      <c r="CK12" s="146"/>
      <c r="CL12" s="146"/>
      <c r="CM12" s="146"/>
      <c r="CN12" s="147"/>
      <c r="CO12" s="87" t="s">
        <v>39</v>
      </c>
      <c r="CP12" s="88"/>
      <c r="CQ12" s="88"/>
      <c r="CR12" s="88"/>
      <c r="CS12" s="88"/>
      <c r="CT12" s="88"/>
      <c r="CU12" s="88"/>
      <c r="CV12" s="88"/>
      <c r="CW12" s="88"/>
      <c r="CX12" s="88"/>
      <c r="CY12" s="88"/>
      <c r="CZ12" s="88"/>
      <c r="DA12" s="88"/>
      <c r="DB12" s="88"/>
      <c r="DC12" s="88"/>
      <c r="DD12" s="88"/>
      <c r="DE12" s="88"/>
      <c r="DF12" s="88"/>
      <c r="DG12" s="88"/>
      <c r="DH12" s="88"/>
      <c r="DI12" s="88"/>
      <c r="DJ12" s="88"/>
      <c r="DK12" s="88"/>
      <c r="DL12" s="88"/>
      <c r="DM12" s="88"/>
      <c r="DN12" s="88"/>
      <c r="DO12" s="88"/>
      <c r="DP12" s="88"/>
      <c r="DQ12" s="88"/>
      <c r="DR12" s="88"/>
      <c r="DS12" s="88"/>
      <c r="DT12" s="88"/>
      <c r="DU12" s="88"/>
      <c r="DV12" s="88"/>
      <c r="DW12" s="88"/>
      <c r="DX12" s="88"/>
      <c r="DY12" s="88"/>
      <c r="DZ12" s="88"/>
      <c r="EA12" s="88"/>
      <c r="EB12" s="88"/>
      <c r="EC12" s="88"/>
      <c r="ED12" s="88"/>
      <c r="EE12" s="88"/>
      <c r="EF12" s="88"/>
      <c r="EG12" s="88"/>
      <c r="EH12" s="88"/>
      <c r="EI12" s="107" t="s">
        <v>40</v>
      </c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2"/>
    </row>
    <row r="13" spans="1:216" s="4" customFormat="1" ht="8.25" customHeight="1" x14ac:dyDescent="0.15">
      <c r="A13" s="148"/>
      <c r="B13" s="149"/>
      <c r="C13" s="150"/>
      <c r="D13" s="148"/>
      <c r="E13" s="149"/>
      <c r="F13" s="149"/>
      <c r="G13" s="149"/>
      <c r="H13" s="149"/>
      <c r="I13" s="149"/>
      <c r="J13" s="149"/>
      <c r="K13" s="149"/>
      <c r="L13" s="149"/>
      <c r="M13" s="150"/>
      <c r="N13" s="148"/>
      <c r="O13" s="149"/>
      <c r="P13" s="149"/>
      <c r="Q13" s="149"/>
      <c r="R13" s="149"/>
      <c r="S13" s="150"/>
      <c r="T13" s="148"/>
      <c r="U13" s="149"/>
      <c r="V13" s="149"/>
      <c r="W13" s="149"/>
      <c r="X13" s="150"/>
      <c r="Y13" s="148"/>
      <c r="Z13" s="149"/>
      <c r="AA13" s="149"/>
      <c r="AB13" s="149"/>
      <c r="AC13" s="149"/>
      <c r="AD13" s="149"/>
      <c r="AE13" s="149"/>
      <c r="AF13" s="150"/>
      <c r="AG13" s="107" t="s">
        <v>41</v>
      </c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2"/>
      <c r="CE13" s="148"/>
      <c r="CF13" s="149"/>
      <c r="CG13" s="149"/>
      <c r="CH13" s="149"/>
      <c r="CI13" s="150"/>
      <c r="CJ13" s="148"/>
      <c r="CK13" s="149"/>
      <c r="CL13" s="149"/>
      <c r="CM13" s="149"/>
      <c r="CN13" s="150"/>
      <c r="CO13" s="145" t="s">
        <v>44</v>
      </c>
      <c r="CP13" s="146"/>
      <c r="CQ13" s="146"/>
      <c r="CR13" s="146"/>
      <c r="CS13" s="146"/>
      <c r="CT13" s="146"/>
      <c r="CU13" s="146"/>
      <c r="CV13" s="146"/>
      <c r="CW13" s="146"/>
      <c r="CX13" s="146"/>
      <c r="CY13" s="146"/>
      <c r="CZ13" s="146"/>
      <c r="DA13" s="146"/>
      <c r="DB13" s="146"/>
      <c r="DC13" s="147"/>
      <c r="DD13" s="145" t="s">
        <v>132</v>
      </c>
      <c r="DE13" s="146"/>
      <c r="DF13" s="146"/>
      <c r="DG13" s="146"/>
      <c r="DH13" s="147"/>
      <c r="DI13" s="145" t="s">
        <v>119</v>
      </c>
      <c r="DJ13" s="146"/>
      <c r="DK13" s="146"/>
      <c r="DL13" s="146"/>
      <c r="DM13" s="146"/>
      <c r="DN13" s="146"/>
      <c r="DO13" s="146"/>
      <c r="DP13" s="146"/>
      <c r="DQ13" s="146"/>
      <c r="DR13" s="146"/>
      <c r="DS13" s="146"/>
      <c r="DT13" s="146"/>
      <c r="DU13" s="146"/>
      <c r="DV13" s="146"/>
      <c r="DW13" s="146"/>
      <c r="DX13" s="146"/>
      <c r="DY13" s="146"/>
      <c r="DZ13" s="146"/>
      <c r="EA13" s="146"/>
      <c r="EB13" s="146"/>
      <c r="EC13" s="146"/>
      <c r="ED13" s="146"/>
      <c r="EE13" s="146"/>
      <c r="EF13" s="146"/>
      <c r="EG13" s="146"/>
      <c r="EH13" s="146"/>
      <c r="EI13" s="145" t="s">
        <v>113</v>
      </c>
      <c r="EJ13" s="146"/>
      <c r="EK13" s="146"/>
      <c r="EL13" s="146"/>
      <c r="EM13" s="147"/>
      <c r="EN13" s="145" t="s">
        <v>114</v>
      </c>
      <c r="EO13" s="146"/>
      <c r="EP13" s="146"/>
      <c r="EQ13" s="146"/>
      <c r="ER13" s="146"/>
      <c r="ES13" s="147"/>
      <c r="ET13" s="145" t="s">
        <v>115</v>
      </c>
      <c r="EU13" s="146"/>
      <c r="EV13" s="146"/>
      <c r="EW13" s="146"/>
      <c r="EX13" s="146"/>
      <c r="EY13" s="147"/>
      <c r="EZ13" s="145" t="s">
        <v>116</v>
      </c>
      <c r="FA13" s="146"/>
      <c r="FB13" s="146"/>
      <c r="FC13" s="146"/>
      <c r="FD13" s="146"/>
      <c r="FE13" s="147"/>
      <c r="FF13" s="145" t="s">
        <v>118</v>
      </c>
      <c r="FG13" s="146"/>
      <c r="FH13" s="146"/>
      <c r="FI13" s="146"/>
      <c r="FJ13" s="146"/>
      <c r="FK13" s="147"/>
      <c r="FL13" s="156" t="s">
        <v>117</v>
      </c>
      <c r="FM13" s="157"/>
      <c r="FN13" s="157"/>
      <c r="FO13" s="157"/>
      <c r="FP13" s="157"/>
      <c r="FQ13" s="157"/>
      <c r="FR13" s="157"/>
      <c r="FS13" s="157"/>
      <c r="FT13" s="157"/>
      <c r="FU13" s="157"/>
      <c r="FV13" s="157"/>
      <c r="FW13" s="157"/>
      <c r="FX13" s="157"/>
      <c r="FY13" s="157"/>
      <c r="FZ13" s="157"/>
      <c r="GA13" s="157"/>
      <c r="GB13" s="158"/>
      <c r="GC13" s="145" t="s">
        <v>122</v>
      </c>
      <c r="GD13" s="146"/>
      <c r="GE13" s="146"/>
      <c r="GF13" s="146"/>
      <c r="GG13" s="146"/>
      <c r="GH13" s="147"/>
      <c r="GI13" s="145" t="s">
        <v>123</v>
      </c>
      <c r="GJ13" s="146"/>
      <c r="GK13" s="146"/>
      <c r="GL13" s="146"/>
      <c r="GM13" s="146"/>
      <c r="GN13" s="147"/>
      <c r="GO13" s="145" t="s">
        <v>485</v>
      </c>
      <c r="GP13" s="146"/>
      <c r="GQ13" s="146"/>
      <c r="GR13" s="146"/>
      <c r="GS13" s="146"/>
      <c r="GT13" s="147"/>
      <c r="GU13" s="145" t="s">
        <v>533</v>
      </c>
      <c r="GV13" s="146"/>
      <c r="GW13" s="146"/>
      <c r="GX13" s="146"/>
      <c r="GY13" s="146"/>
      <c r="GZ13" s="146"/>
      <c r="HA13" s="146"/>
      <c r="HB13" s="147"/>
      <c r="HC13" s="145" t="s">
        <v>124</v>
      </c>
      <c r="HD13" s="146"/>
      <c r="HE13" s="146"/>
      <c r="HF13" s="146"/>
      <c r="HG13" s="146"/>
      <c r="HH13" s="147"/>
    </row>
    <row r="14" spans="1:216" s="4" customFormat="1" ht="8.25" x14ac:dyDescent="0.15">
      <c r="A14" s="148"/>
      <c r="B14" s="149"/>
      <c r="C14" s="150"/>
      <c r="D14" s="148"/>
      <c r="E14" s="149"/>
      <c r="F14" s="149"/>
      <c r="G14" s="149"/>
      <c r="H14" s="149"/>
      <c r="I14" s="149"/>
      <c r="J14" s="149"/>
      <c r="K14" s="149"/>
      <c r="L14" s="149"/>
      <c r="M14" s="150"/>
      <c r="N14" s="148"/>
      <c r="O14" s="149"/>
      <c r="P14" s="149"/>
      <c r="Q14" s="149"/>
      <c r="R14" s="149"/>
      <c r="S14" s="150"/>
      <c r="T14" s="148"/>
      <c r="U14" s="149"/>
      <c r="V14" s="149"/>
      <c r="W14" s="149"/>
      <c r="X14" s="150"/>
      <c r="Y14" s="148"/>
      <c r="Z14" s="149"/>
      <c r="AA14" s="149"/>
      <c r="AB14" s="149"/>
      <c r="AC14" s="149"/>
      <c r="AD14" s="149"/>
      <c r="AE14" s="149"/>
      <c r="AF14" s="150"/>
      <c r="AG14" s="107" t="s">
        <v>43</v>
      </c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2"/>
      <c r="BF14" s="107" t="s">
        <v>42</v>
      </c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2"/>
      <c r="CE14" s="148"/>
      <c r="CF14" s="149"/>
      <c r="CG14" s="149"/>
      <c r="CH14" s="149"/>
      <c r="CI14" s="150"/>
      <c r="CJ14" s="148"/>
      <c r="CK14" s="149"/>
      <c r="CL14" s="149"/>
      <c r="CM14" s="149"/>
      <c r="CN14" s="150"/>
      <c r="CO14" s="154"/>
      <c r="CP14" s="155"/>
      <c r="CQ14" s="155"/>
      <c r="CR14" s="155"/>
      <c r="CS14" s="155"/>
      <c r="CT14" s="155"/>
      <c r="CU14" s="155"/>
      <c r="CV14" s="155"/>
      <c r="CW14" s="155"/>
      <c r="CX14" s="155"/>
      <c r="CY14" s="155"/>
      <c r="CZ14" s="155"/>
      <c r="DA14" s="155"/>
      <c r="DB14" s="155"/>
      <c r="DC14" s="162"/>
      <c r="DD14" s="148"/>
      <c r="DE14" s="149"/>
      <c r="DF14" s="149"/>
      <c r="DG14" s="149"/>
      <c r="DH14" s="150"/>
      <c r="DI14" s="148"/>
      <c r="DJ14" s="149"/>
      <c r="DK14" s="149"/>
      <c r="DL14" s="149"/>
      <c r="DM14" s="149"/>
      <c r="DN14" s="149"/>
      <c r="DO14" s="149"/>
      <c r="DP14" s="149"/>
      <c r="DQ14" s="149"/>
      <c r="DR14" s="149"/>
      <c r="DS14" s="149"/>
      <c r="DT14" s="149"/>
      <c r="DU14" s="149"/>
      <c r="DV14" s="149"/>
      <c r="DW14" s="149"/>
      <c r="DX14" s="149"/>
      <c r="DY14" s="149"/>
      <c r="DZ14" s="149"/>
      <c r="EA14" s="149"/>
      <c r="EB14" s="149"/>
      <c r="EC14" s="149"/>
      <c r="ED14" s="149"/>
      <c r="EE14" s="149"/>
      <c r="EF14" s="149"/>
      <c r="EG14" s="149"/>
      <c r="EH14" s="149"/>
      <c r="EI14" s="148"/>
      <c r="EJ14" s="149"/>
      <c r="EK14" s="149"/>
      <c r="EL14" s="149"/>
      <c r="EM14" s="150"/>
      <c r="EN14" s="148"/>
      <c r="EO14" s="149"/>
      <c r="EP14" s="149"/>
      <c r="EQ14" s="149"/>
      <c r="ER14" s="149"/>
      <c r="ES14" s="150"/>
      <c r="ET14" s="148"/>
      <c r="EU14" s="149"/>
      <c r="EV14" s="149"/>
      <c r="EW14" s="149"/>
      <c r="EX14" s="149"/>
      <c r="EY14" s="150"/>
      <c r="EZ14" s="148"/>
      <c r="FA14" s="149"/>
      <c r="FB14" s="149"/>
      <c r="FC14" s="149"/>
      <c r="FD14" s="149"/>
      <c r="FE14" s="150"/>
      <c r="FF14" s="148"/>
      <c r="FG14" s="149"/>
      <c r="FH14" s="149"/>
      <c r="FI14" s="149"/>
      <c r="FJ14" s="149"/>
      <c r="FK14" s="150"/>
      <c r="FL14" s="159"/>
      <c r="FM14" s="160"/>
      <c r="FN14" s="160"/>
      <c r="FO14" s="160"/>
      <c r="FP14" s="160"/>
      <c r="FQ14" s="160"/>
      <c r="FR14" s="160"/>
      <c r="FS14" s="160"/>
      <c r="FT14" s="160"/>
      <c r="FU14" s="160"/>
      <c r="FV14" s="160"/>
      <c r="FW14" s="160"/>
      <c r="FX14" s="160"/>
      <c r="FY14" s="160"/>
      <c r="FZ14" s="160"/>
      <c r="GA14" s="160"/>
      <c r="GB14" s="161"/>
      <c r="GC14" s="148"/>
      <c r="GD14" s="149"/>
      <c r="GE14" s="149"/>
      <c r="GF14" s="149"/>
      <c r="GG14" s="149"/>
      <c r="GH14" s="150"/>
      <c r="GI14" s="148"/>
      <c r="GJ14" s="149"/>
      <c r="GK14" s="149"/>
      <c r="GL14" s="149"/>
      <c r="GM14" s="149"/>
      <c r="GN14" s="150"/>
      <c r="GO14" s="148"/>
      <c r="GP14" s="149"/>
      <c r="GQ14" s="149"/>
      <c r="GR14" s="149"/>
      <c r="GS14" s="149"/>
      <c r="GT14" s="150"/>
      <c r="GU14" s="148"/>
      <c r="GV14" s="149"/>
      <c r="GW14" s="149"/>
      <c r="GX14" s="149"/>
      <c r="GY14" s="149"/>
      <c r="GZ14" s="149"/>
      <c r="HA14" s="149"/>
      <c r="HB14" s="150"/>
      <c r="HC14" s="148"/>
      <c r="HD14" s="149"/>
      <c r="HE14" s="149"/>
      <c r="HF14" s="149"/>
      <c r="HG14" s="149"/>
      <c r="HH14" s="150"/>
    </row>
    <row r="15" spans="1:216" s="4" customFormat="1" ht="8.25" customHeight="1" x14ac:dyDescent="0.15">
      <c r="A15" s="148"/>
      <c r="B15" s="149"/>
      <c r="C15" s="150"/>
      <c r="D15" s="148"/>
      <c r="E15" s="149"/>
      <c r="F15" s="149"/>
      <c r="G15" s="149"/>
      <c r="H15" s="149"/>
      <c r="I15" s="149"/>
      <c r="J15" s="149"/>
      <c r="K15" s="149"/>
      <c r="L15" s="149"/>
      <c r="M15" s="150"/>
      <c r="N15" s="148"/>
      <c r="O15" s="149"/>
      <c r="P15" s="149"/>
      <c r="Q15" s="149"/>
      <c r="R15" s="149"/>
      <c r="S15" s="150"/>
      <c r="T15" s="148"/>
      <c r="U15" s="149"/>
      <c r="V15" s="149"/>
      <c r="W15" s="149"/>
      <c r="X15" s="150"/>
      <c r="Y15" s="148"/>
      <c r="Z15" s="149"/>
      <c r="AA15" s="149"/>
      <c r="AB15" s="149"/>
      <c r="AC15" s="149"/>
      <c r="AD15" s="149"/>
      <c r="AE15" s="149"/>
      <c r="AF15" s="150"/>
      <c r="AG15" s="107" t="s">
        <v>52</v>
      </c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2"/>
      <c r="BA15" s="145" t="s">
        <v>110</v>
      </c>
      <c r="BB15" s="146"/>
      <c r="BC15" s="146"/>
      <c r="BD15" s="146"/>
      <c r="BE15" s="147"/>
      <c r="BF15" s="87" t="s">
        <v>52</v>
      </c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9"/>
      <c r="BZ15" s="145" t="s">
        <v>110</v>
      </c>
      <c r="CA15" s="146"/>
      <c r="CB15" s="146"/>
      <c r="CC15" s="146"/>
      <c r="CD15" s="147"/>
      <c r="CE15" s="148"/>
      <c r="CF15" s="149"/>
      <c r="CG15" s="149"/>
      <c r="CH15" s="149"/>
      <c r="CI15" s="150"/>
      <c r="CJ15" s="148"/>
      <c r="CK15" s="149"/>
      <c r="CL15" s="149"/>
      <c r="CM15" s="149"/>
      <c r="CN15" s="150"/>
      <c r="CO15" s="145" t="s">
        <v>48</v>
      </c>
      <c r="CP15" s="146"/>
      <c r="CQ15" s="146"/>
      <c r="CR15" s="146"/>
      <c r="CS15" s="147"/>
      <c r="CT15" s="87" t="s">
        <v>45</v>
      </c>
      <c r="CU15" s="88"/>
      <c r="CV15" s="88"/>
      <c r="CW15" s="88"/>
      <c r="CX15" s="88"/>
      <c r="CY15" s="88"/>
      <c r="CZ15" s="88"/>
      <c r="DA15" s="88"/>
      <c r="DB15" s="88"/>
      <c r="DC15" s="89"/>
      <c r="DD15" s="148"/>
      <c r="DE15" s="149"/>
      <c r="DF15" s="149"/>
      <c r="DG15" s="149"/>
      <c r="DH15" s="150"/>
      <c r="DI15" s="154"/>
      <c r="DJ15" s="155"/>
      <c r="DK15" s="155"/>
      <c r="DL15" s="155"/>
      <c r="DM15" s="155"/>
      <c r="DN15" s="155"/>
      <c r="DO15" s="155"/>
      <c r="DP15" s="155"/>
      <c r="DQ15" s="155"/>
      <c r="DR15" s="155"/>
      <c r="DS15" s="155"/>
      <c r="DT15" s="155"/>
      <c r="DU15" s="155"/>
      <c r="DV15" s="155"/>
      <c r="DW15" s="155"/>
      <c r="DX15" s="155"/>
      <c r="DY15" s="155"/>
      <c r="DZ15" s="155"/>
      <c r="EA15" s="155"/>
      <c r="EB15" s="155"/>
      <c r="EC15" s="155"/>
      <c r="ED15" s="155"/>
      <c r="EE15" s="155"/>
      <c r="EF15" s="155"/>
      <c r="EG15" s="155"/>
      <c r="EH15" s="155"/>
      <c r="EI15" s="148"/>
      <c r="EJ15" s="149"/>
      <c r="EK15" s="149"/>
      <c r="EL15" s="149"/>
      <c r="EM15" s="150"/>
      <c r="EN15" s="148"/>
      <c r="EO15" s="149"/>
      <c r="EP15" s="149"/>
      <c r="EQ15" s="149"/>
      <c r="ER15" s="149"/>
      <c r="ES15" s="150"/>
      <c r="ET15" s="148"/>
      <c r="EU15" s="149"/>
      <c r="EV15" s="149"/>
      <c r="EW15" s="149"/>
      <c r="EX15" s="149"/>
      <c r="EY15" s="150"/>
      <c r="EZ15" s="148"/>
      <c r="FA15" s="149"/>
      <c r="FB15" s="149"/>
      <c r="FC15" s="149"/>
      <c r="FD15" s="149"/>
      <c r="FE15" s="150"/>
      <c r="FF15" s="148"/>
      <c r="FG15" s="149"/>
      <c r="FH15" s="149"/>
      <c r="FI15" s="149"/>
      <c r="FJ15" s="149"/>
      <c r="FK15" s="150"/>
      <c r="FL15" s="145" t="s">
        <v>120</v>
      </c>
      <c r="FM15" s="146"/>
      <c r="FN15" s="146"/>
      <c r="FO15" s="146"/>
      <c r="FP15" s="146"/>
      <c r="FQ15" s="147"/>
      <c r="FR15" s="145" t="s">
        <v>121</v>
      </c>
      <c r="FS15" s="146"/>
      <c r="FT15" s="146"/>
      <c r="FU15" s="146"/>
      <c r="FV15" s="146"/>
      <c r="FW15" s="146"/>
      <c r="FX15" s="146"/>
      <c r="FY15" s="146"/>
      <c r="FZ15" s="146"/>
      <c r="GA15" s="146"/>
      <c r="GB15" s="147"/>
      <c r="GC15" s="148"/>
      <c r="GD15" s="149"/>
      <c r="GE15" s="149"/>
      <c r="GF15" s="149"/>
      <c r="GG15" s="149"/>
      <c r="GH15" s="150"/>
      <c r="GI15" s="148"/>
      <c r="GJ15" s="149"/>
      <c r="GK15" s="149"/>
      <c r="GL15" s="149"/>
      <c r="GM15" s="149"/>
      <c r="GN15" s="150"/>
      <c r="GO15" s="148"/>
      <c r="GP15" s="149"/>
      <c r="GQ15" s="149"/>
      <c r="GR15" s="149"/>
      <c r="GS15" s="149"/>
      <c r="GT15" s="150"/>
      <c r="GU15" s="148"/>
      <c r="GV15" s="149"/>
      <c r="GW15" s="149"/>
      <c r="GX15" s="149"/>
      <c r="GY15" s="149"/>
      <c r="GZ15" s="149"/>
      <c r="HA15" s="149"/>
      <c r="HB15" s="150"/>
      <c r="HC15" s="148"/>
      <c r="HD15" s="149"/>
      <c r="HE15" s="149"/>
      <c r="HF15" s="149"/>
      <c r="HG15" s="149"/>
      <c r="HH15" s="150"/>
    </row>
    <row r="16" spans="1:216" s="4" customFormat="1" ht="8.25" x14ac:dyDescent="0.15">
      <c r="A16" s="148"/>
      <c r="B16" s="149"/>
      <c r="C16" s="150"/>
      <c r="D16" s="148"/>
      <c r="E16" s="149"/>
      <c r="F16" s="149"/>
      <c r="G16" s="149"/>
      <c r="H16" s="149"/>
      <c r="I16" s="149"/>
      <c r="J16" s="149"/>
      <c r="K16" s="149"/>
      <c r="L16" s="149"/>
      <c r="M16" s="150"/>
      <c r="N16" s="148"/>
      <c r="O16" s="149"/>
      <c r="P16" s="149"/>
      <c r="Q16" s="149"/>
      <c r="R16" s="149"/>
      <c r="S16" s="150"/>
      <c r="T16" s="148"/>
      <c r="U16" s="149"/>
      <c r="V16" s="149"/>
      <c r="W16" s="149"/>
      <c r="X16" s="150"/>
      <c r="Y16" s="148"/>
      <c r="Z16" s="149"/>
      <c r="AA16" s="149"/>
      <c r="AB16" s="149"/>
      <c r="AC16" s="149"/>
      <c r="AD16" s="149"/>
      <c r="AE16" s="149"/>
      <c r="AF16" s="150"/>
      <c r="AG16" s="145" t="s">
        <v>106</v>
      </c>
      <c r="AH16" s="146"/>
      <c r="AI16" s="146"/>
      <c r="AJ16" s="146"/>
      <c r="AK16" s="147"/>
      <c r="AL16" s="145" t="s">
        <v>107</v>
      </c>
      <c r="AM16" s="146"/>
      <c r="AN16" s="146"/>
      <c r="AO16" s="146"/>
      <c r="AP16" s="147"/>
      <c r="AQ16" s="145" t="s">
        <v>108</v>
      </c>
      <c r="AR16" s="146"/>
      <c r="AS16" s="146"/>
      <c r="AT16" s="146"/>
      <c r="AU16" s="147"/>
      <c r="AV16" s="145" t="s">
        <v>109</v>
      </c>
      <c r="AW16" s="146"/>
      <c r="AX16" s="146"/>
      <c r="AY16" s="146"/>
      <c r="AZ16" s="147"/>
      <c r="BA16" s="148"/>
      <c r="BB16" s="149"/>
      <c r="BC16" s="149"/>
      <c r="BD16" s="149"/>
      <c r="BE16" s="150"/>
      <c r="BF16" s="145" t="s">
        <v>106</v>
      </c>
      <c r="BG16" s="146"/>
      <c r="BH16" s="146"/>
      <c r="BI16" s="146"/>
      <c r="BJ16" s="147"/>
      <c r="BK16" s="145" t="s">
        <v>107</v>
      </c>
      <c r="BL16" s="146"/>
      <c r="BM16" s="146"/>
      <c r="BN16" s="146"/>
      <c r="BO16" s="147"/>
      <c r="BP16" s="145" t="s">
        <v>108</v>
      </c>
      <c r="BQ16" s="146"/>
      <c r="BR16" s="146"/>
      <c r="BS16" s="146"/>
      <c r="BT16" s="147"/>
      <c r="BU16" s="145" t="s">
        <v>109</v>
      </c>
      <c r="BV16" s="146"/>
      <c r="BW16" s="146"/>
      <c r="BX16" s="146"/>
      <c r="BY16" s="147"/>
      <c r="BZ16" s="148"/>
      <c r="CA16" s="149"/>
      <c r="CB16" s="149"/>
      <c r="CC16" s="149"/>
      <c r="CD16" s="150"/>
      <c r="CE16" s="148"/>
      <c r="CF16" s="149"/>
      <c r="CG16" s="149"/>
      <c r="CH16" s="149"/>
      <c r="CI16" s="150"/>
      <c r="CJ16" s="148"/>
      <c r="CK16" s="149"/>
      <c r="CL16" s="149"/>
      <c r="CM16" s="149"/>
      <c r="CN16" s="150"/>
      <c r="CO16" s="148"/>
      <c r="CP16" s="149"/>
      <c r="CQ16" s="149"/>
      <c r="CR16" s="149"/>
      <c r="CS16" s="150"/>
      <c r="CT16" s="145" t="s">
        <v>46</v>
      </c>
      <c r="CU16" s="146"/>
      <c r="CV16" s="146"/>
      <c r="CW16" s="146"/>
      <c r="CX16" s="147"/>
      <c r="CY16" s="145" t="s">
        <v>47</v>
      </c>
      <c r="CZ16" s="146"/>
      <c r="DA16" s="146"/>
      <c r="DB16" s="146"/>
      <c r="DC16" s="147"/>
      <c r="DD16" s="148"/>
      <c r="DE16" s="149"/>
      <c r="DF16" s="149"/>
      <c r="DG16" s="149"/>
      <c r="DH16" s="150"/>
      <c r="DI16" s="148">
        <v>2024</v>
      </c>
      <c r="DJ16" s="149"/>
      <c r="DK16" s="149"/>
      <c r="DL16" s="149"/>
      <c r="DM16" s="150"/>
      <c r="DN16" s="148">
        <v>2025</v>
      </c>
      <c r="DO16" s="149"/>
      <c r="DP16" s="149"/>
      <c r="DQ16" s="149"/>
      <c r="DR16" s="150"/>
      <c r="DS16" s="148">
        <v>2026</v>
      </c>
      <c r="DT16" s="149"/>
      <c r="DU16" s="149"/>
      <c r="DV16" s="149"/>
      <c r="DW16" s="150"/>
      <c r="DX16" s="145">
        <v>2027</v>
      </c>
      <c r="DY16" s="146"/>
      <c r="DZ16" s="146"/>
      <c r="EA16" s="146"/>
      <c r="EB16" s="147"/>
      <c r="EC16" s="145">
        <v>2028</v>
      </c>
      <c r="ED16" s="146"/>
      <c r="EE16" s="146"/>
      <c r="EF16" s="146"/>
      <c r="EG16" s="146"/>
      <c r="EH16" s="147"/>
      <c r="EI16" s="148"/>
      <c r="EJ16" s="149"/>
      <c r="EK16" s="149"/>
      <c r="EL16" s="149"/>
      <c r="EM16" s="150"/>
      <c r="EN16" s="148"/>
      <c r="EO16" s="149"/>
      <c r="EP16" s="149"/>
      <c r="EQ16" s="149"/>
      <c r="ER16" s="149"/>
      <c r="ES16" s="150"/>
      <c r="ET16" s="148"/>
      <c r="EU16" s="149"/>
      <c r="EV16" s="149"/>
      <c r="EW16" s="149"/>
      <c r="EX16" s="149"/>
      <c r="EY16" s="150"/>
      <c r="EZ16" s="148"/>
      <c r="FA16" s="149"/>
      <c r="FB16" s="149"/>
      <c r="FC16" s="149"/>
      <c r="FD16" s="149"/>
      <c r="FE16" s="150"/>
      <c r="FF16" s="148"/>
      <c r="FG16" s="149"/>
      <c r="FH16" s="149"/>
      <c r="FI16" s="149"/>
      <c r="FJ16" s="149"/>
      <c r="FK16" s="150"/>
      <c r="FL16" s="148"/>
      <c r="FM16" s="149"/>
      <c r="FN16" s="149"/>
      <c r="FO16" s="149"/>
      <c r="FP16" s="149"/>
      <c r="FQ16" s="150"/>
      <c r="FR16" s="148"/>
      <c r="FS16" s="149"/>
      <c r="FT16" s="149"/>
      <c r="FU16" s="149"/>
      <c r="FV16" s="149"/>
      <c r="FW16" s="149"/>
      <c r="FX16" s="149"/>
      <c r="FY16" s="149"/>
      <c r="FZ16" s="149"/>
      <c r="GA16" s="149"/>
      <c r="GB16" s="150"/>
      <c r="GC16" s="148"/>
      <c r="GD16" s="149"/>
      <c r="GE16" s="149"/>
      <c r="GF16" s="149"/>
      <c r="GG16" s="149"/>
      <c r="GH16" s="150"/>
      <c r="GI16" s="148"/>
      <c r="GJ16" s="149"/>
      <c r="GK16" s="149"/>
      <c r="GL16" s="149"/>
      <c r="GM16" s="149"/>
      <c r="GN16" s="150"/>
      <c r="GO16" s="148"/>
      <c r="GP16" s="149"/>
      <c r="GQ16" s="149"/>
      <c r="GR16" s="149"/>
      <c r="GS16" s="149"/>
      <c r="GT16" s="150"/>
      <c r="GU16" s="148"/>
      <c r="GV16" s="149"/>
      <c r="GW16" s="149"/>
      <c r="GX16" s="149"/>
      <c r="GY16" s="149"/>
      <c r="GZ16" s="149"/>
      <c r="HA16" s="149"/>
      <c r="HB16" s="150"/>
      <c r="HC16" s="148"/>
      <c r="HD16" s="149"/>
      <c r="HE16" s="149"/>
      <c r="HF16" s="149"/>
      <c r="HG16" s="149"/>
      <c r="HH16" s="150"/>
    </row>
    <row r="17" spans="1:216" s="4" customFormat="1" ht="8.25" x14ac:dyDescent="0.15">
      <c r="A17" s="148"/>
      <c r="B17" s="149"/>
      <c r="C17" s="150"/>
      <c r="D17" s="148"/>
      <c r="E17" s="149"/>
      <c r="F17" s="149"/>
      <c r="G17" s="149"/>
      <c r="H17" s="149"/>
      <c r="I17" s="149"/>
      <c r="J17" s="149"/>
      <c r="K17" s="149"/>
      <c r="L17" s="149"/>
      <c r="M17" s="150"/>
      <c r="N17" s="148"/>
      <c r="O17" s="149"/>
      <c r="P17" s="149"/>
      <c r="Q17" s="149"/>
      <c r="R17" s="149"/>
      <c r="S17" s="150"/>
      <c r="T17" s="148"/>
      <c r="U17" s="149"/>
      <c r="V17" s="149"/>
      <c r="W17" s="149"/>
      <c r="X17" s="150"/>
      <c r="Y17" s="148"/>
      <c r="Z17" s="149"/>
      <c r="AA17" s="149"/>
      <c r="AB17" s="149"/>
      <c r="AC17" s="149"/>
      <c r="AD17" s="149"/>
      <c r="AE17" s="149"/>
      <c r="AF17" s="150"/>
      <c r="AG17" s="148"/>
      <c r="AH17" s="149"/>
      <c r="AI17" s="149"/>
      <c r="AJ17" s="149"/>
      <c r="AK17" s="150"/>
      <c r="AL17" s="148"/>
      <c r="AM17" s="149"/>
      <c r="AN17" s="149"/>
      <c r="AO17" s="149"/>
      <c r="AP17" s="150"/>
      <c r="AQ17" s="148"/>
      <c r="AR17" s="149"/>
      <c r="AS17" s="149"/>
      <c r="AT17" s="149"/>
      <c r="AU17" s="150"/>
      <c r="AV17" s="148"/>
      <c r="AW17" s="149"/>
      <c r="AX17" s="149"/>
      <c r="AY17" s="149"/>
      <c r="AZ17" s="150"/>
      <c r="BA17" s="148"/>
      <c r="BB17" s="149"/>
      <c r="BC17" s="149"/>
      <c r="BD17" s="149"/>
      <c r="BE17" s="150"/>
      <c r="BF17" s="148"/>
      <c r="BG17" s="149"/>
      <c r="BH17" s="149"/>
      <c r="BI17" s="149"/>
      <c r="BJ17" s="150"/>
      <c r="BK17" s="148"/>
      <c r="BL17" s="149"/>
      <c r="BM17" s="149"/>
      <c r="BN17" s="149"/>
      <c r="BO17" s="150"/>
      <c r="BP17" s="148"/>
      <c r="BQ17" s="149"/>
      <c r="BR17" s="149"/>
      <c r="BS17" s="149"/>
      <c r="BT17" s="150"/>
      <c r="BU17" s="148"/>
      <c r="BV17" s="149"/>
      <c r="BW17" s="149"/>
      <c r="BX17" s="149"/>
      <c r="BY17" s="150"/>
      <c r="BZ17" s="148"/>
      <c r="CA17" s="149"/>
      <c r="CB17" s="149"/>
      <c r="CC17" s="149"/>
      <c r="CD17" s="150"/>
      <c r="CE17" s="148"/>
      <c r="CF17" s="149"/>
      <c r="CG17" s="149"/>
      <c r="CH17" s="149"/>
      <c r="CI17" s="150"/>
      <c r="CJ17" s="148"/>
      <c r="CK17" s="149"/>
      <c r="CL17" s="149"/>
      <c r="CM17" s="149"/>
      <c r="CN17" s="150"/>
      <c r="CO17" s="148"/>
      <c r="CP17" s="149"/>
      <c r="CQ17" s="149"/>
      <c r="CR17" s="149"/>
      <c r="CS17" s="150"/>
      <c r="CT17" s="148"/>
      <c r="CU17" s="149"/>
      <c r="CV17" s="149"/>
      <c r="CW17" s="149"/>
      <c r="CX17" s="150"/>
      <c r="CY17" s="148"/>
      <c r="CZ17" s="149"/>
      <c r="DA17" s="149"/>
      <c r="DB17" s="149"/>
      <c r="DC17" s="150"/>
      <c r="DD17" s="148"/>
      <c r="DE17" s="149"/>
      <c r="DF17" s="149"/>
      <c r="DG17" s="149"/>
      <c r="DH17" s="150"/>
      <c r="DI17" s="148"/>
      <c r="DJ17" s="149"/>
      <c r="DK17" s="149"/>
      <c r="DL17" s="149"/>
      <c r="DM17" s="150"/>
      <c r="DN17" s="148"/>
      <c r="DO17" s="149"/>
      <c r="DP17" s="149"/>
      <c r="DQ17" s="149"/>
      <c r="DR17" s="150"/>
      <c r="DS17" s="148"/>
      <c r="DT17" s="149"/>
      <c r="DU17" s="149"/>
      <c r="DV17" s="149"/>
      <c r="DW17" s="150"/>
      <c r="DX17" s="148"/>
      <c r="DY17" s="149"/>
      <c r="DZ17" s="149"/>
      <c r="EA17" s="149"/>
      <c r="EB17" s="150"/>
      <c r="EC17" s="148"/>
      <c r="ED17" s="149"/>
      <c r="EE17" s="149"/>
      <c r="EF17" s="149"/>
      <c r="EG17" s="149"/>
      <c r="EH17" s="150"/>
      <c r="EI17" s="148"/>
      <c r="EJ17" s="149"/>
      <c r="EK17" s="149"/>
      <c r="EL17" s="149"/>
      <c r="EM17" s="150"/>
      <c r="EN17" s="148"/>
      <c r="EO17" s="149"/>
      <c r="EP17" s="149"/>
      <c r="EQ17" s="149"/>
      <c r="ER17" s="149"/>
      <c r="ES17" s="150"/>
      <c r="ET17" s="148"/>
      <c r="EU17" s="149"/>
      <c r="EV17" s="149"/>
      <c r="EW17" s="149"/>
      <c r="EX17" s="149"/>
      <c r="EY17" s="150"/>
      <c r="EZ17" s="148"/>
      <c r="FA17" s="149"/>
      <c r="FB17" s="149"/>
      <c r="FC17" s="149"/>
      <c r="FD17" s="149"/>
      <c r="FE17" s="150"/>
      <c r="FF17" s="148"/>
      <c r="FG17" s="149"/>
      <c r="FH17" s="149"/>
      <c r="FI17" s="149"/>
      <c r="FJ17" s="149"/>
      <c r="FK17" s="150"/>
      <c r="FL17" s="148"/>
      <c r="FM17" s="149"/>
      <c r="FN17" s="149"/>
      <c r="FO17" s="149"/>
      <c r="FP17" s="149"/>
      <c r="FQ17" s="150"/>
      <c r="FR17" s="148"/>
      <c r="FS17" s="149"/>
      <c r="FT17" s="149"/>
      <c r="FU17" s="149"/>
      <c r="FV17" s="149"/>
      <c r="FW17" s="149"/>
      <c r="FX17" s="149"/>
      <c r="FY17" s="149"/>
      <c r="FZ17" s="149"/>
      <c r="GA17" s="149"/>
      <c r="GB17" s="150"/>
      <c r="GC17" s="148"/>
      <c r="GD17" s="149"/>
      <c r="GE17" s="149"/>
      <c r="GF17" s="149"/>
      <c r="GG17" s="149"/>
      <c r="GH17" s="150"/>
      <c r="GI17" s="148"/>
      <c r="GJ17" s="149"/>
      <c r="GK17" s="149"/>
      <c r="GL17" s="149"/>
      <c r="GM17" s="149"/>
      <c r="GN17" s="150"/>
      <c r="GO17" s="148"/>
      <c r="GP17" s="149"/>
      <c r="GQ17" s="149"/>
      <c r="GR17" s="149"/>
      <c r="GS17" s="149"/>
      <c r="GT17" s="150"/>
      <c r="GU17" s="148"/>
      <c r="GV17" s="149"/>
      <c r="GW17" s="149"/>
      <c r="GX17" s="149"/>
      <c r="GY17" s="149"/>
      <c r="GZ17" s="149"/>
      <c r="HA17" s="149"/>
      <c r="HB17" s="150"/>
      <c r="HC17" s="148"/>
      <c r="HD17" s="149"/>
      <c r="HE17" s="149"/>
      <c r="HF17" s="149"/>
      <c r="HG17" s="149"/>
      <c r="HH17" s="150"/>
    </row>
    <row r="18" spans="1:216" s="4" customFormat="1" ht="8.25" x14ac:dyDescent="0.15">
      <c r="A18" s="148"/>
      <c r="B18" s="149"/>
      <c r="C18" s="150"/>
      <c r="D18" s="148"/>
      <c r="E18" s="149"/>
      <c r="F18" s="149"/>
      <c r="G18" s="149"/>
      <c r="H18" s="149"/>
      <c r="I18" s="149"/>
      <c r="J18" s="149"/>
      <c r="K18" s="149"/>
      <c r="L18" s="149"/>
      <c r="M18" s="150"/>
      <c r="N18" s="148"/>
      <c r="O18" s="149"/>
      <c r="P18" s="149"/>
      <c r="Q18" s="149"/>
      <c r="R18" s="149"/>
      <c r="S18" s="150"/>
      <c r="T18" s="148"/>
      <c r="U18" s="149"/>
      <c r="V18" s="149"/>
      <c r="W18" s="149"/>
      <c r="X18" s="150"/>
      <c r="Y18" s="148"/>
      <c r="Z18" s="149"/>
      <c r="AA18" s="149"/>
      <c r="AB18" s="149"/>
      <c r="AC18" s="149"/>
      <c r="AD18" s="149"/>
      <c r="AE18" s="149"/>
      <c r="AF18" s="150"/>
      <c r="AG18" s="148"/>
      <c r="AH18" s="149"/>
      <c r="AI18" s="149"/>
      <c r="AJ18" s="149"/>
      <c r="AK18" s="150"/>
      <c r="AL18" s="148"/>
      <c r="AM18" s="149"/>
      <c r="AN18" s="149"/>
      <c r="AO18" s="149"/>
      <c r="AP18" s="150"/>
      <c r="AQ18" s="148"/>
      <c r="AR18" s="149"/>
      <c r="AS18" s="149"/>
      <c r="AT18" s="149"/>
      <c r="AU18" s="150"/>
      <c r="AV18" s="148"/>
      <c r="AW18" s="149"/>
      <c r="AX18" s="149"/>
      <c r="AY18" s="149"/>
      <c r="AZ18" s="150"/>
      <c r="BA18" s="148"/>
      <c r="BB18" s="149"/>
      <c r="BC18" s="149"/>
      <c r="BD18" s="149"/>
      <c r="BE18" s="150"/>
      <c r="BF18" s="148"/>
      <c r="BG18" s="149"/>
      <c r="BH18" s="149"/>
      <c r="BI18" s="149"/>
      <c r="BJ18" s="150"/>
      <c r="BK18" s="148"/>
      <c r="BL18" s="149"/>
      <c r="BM18" s="149"/>
      <c r="BN18" s="149"/>
      <c r="BO18" s="150"/>
      <c r="BP18" s="148"/>
      <c r="BQ18" s="149"/>
      <c r="BR18" s="149"/>
      <c r="BS18" s="149"/>
      <c r="BT18" s="150"/>
      <c r="BU18" s="148"/>
      <c r="BV18" s="149"/>
      <c r="BW18" s="149"/>
      <c r="BX18" s="149"/>
      <c r="BY18" s="150"/>
      <c r="BZ18" s="148"/>
      <c r="CA18" s="149"/>
      <c r="CB18" s="149"/>
      <c r="CC18" s="149"/>
      <c r="CD18" s="150"/>
      <c r="CE18" s="148"/>
      <c r="CF18" s="149"/>
      <c r="CG18" s="149"/>
      <c r="CH18" s="149"/>
      <c r="CI18" s="150"/>
      <c r="CJ18" s="148"/>
      <c r="CK18" s="149"/>
      <c r="CL18" s="149"/>
      <c r="CM18" s="149"/>
      <c r="CN18" s="150"/>
      <c r="CO18" s="148"/>
      <c r="CP18" s="149"/>
      <c r="CQ18" s="149"/>
      <c r="CR18" s="149"/>
      <c r="CS18" s="150"/>
      <c r="CT18" s="148"/>
      <c r="CU18" s="149"/>
      <c r="CV18" s="149"/>
      <c r="CW18" s="149"/>
      <c r="CX18" s="150"/>
      <c r="CY18" s="148"/>
      <c r="CZ18" s="149"/>
      <c r="DA18" s="149"/>
      <c r="DB18" s="149"/>
      <c r="DC18" s="150"/>
      <c r="DD18" s="148"/>
      <c r="DE18" s="149"/>
      <c r="DF18" s="149"/>
      <c r="DG18" s="149"/>
      <c r="DH18" s="150"/>
      <c r="DI18" s="148"/>
      <c r="DJ18" s="149"/>
      <c r="DK18" s="149"/>
      <c r="DL18" s="149"/>
      <c r="DM18" s="150"/>
      <c r="DN18" s="148"/>
      <c r="DO18" s="149"/>
      <c r="DP18" s="149"/>
      <c r="DQ18" s="149"/>
      <c r="DR18" s="150"/>
      <c r="DS18" s="148"/>
      <c r="DT18" s="149"/>
      <c r="DU18" s="149"/>
      <c r="DV18" s="149"/>
      <c r="DW18" s="150"/>
      <c r="DX18" s="148"/>
      <c r="DY18" s="149"/>
      <c r="DZ18" s="149"/>
      <c r="EA18" s="149"/>
      <c r="EB18" s="150"/>
      <c r="EC18" s="148"/>
      <c r="ED18" s="149"/>
      <c r="EE18" s="149"/>
      <c r="EF18" s="149"/>
      <c r="EG18" s="149"/>
      <c r="EH18" s="150"/>
      <c r="EI18" s="148"/>
      <c r="EJ18" s="149"/>
      <c r="EK18" s="149"/>
      <c r="EL18" s="149"/>
      <c r="EM18" s="150"/>
      <c r="EN18" s="148"/>
      <c r="EO18" s="149"/>
      <c r="EP18" s="149"/>
      <c r="EQ18" s="149"/>
      <c r="ER18" s="149"/>
      <c r="ES18" s="150"/>
      <c r="ET18" s="148"/>
      <c r="EU18" s="149"/>
      <c r="EV18" s="149"/>
      <c r="EW18" s="149"/>
      <c r="EX18" s="149"/>
      <c r="EY18" s="150"/>
      <c r="EZ18" s="148"/>
      <c r="FA18" s="149"/>
      <c r="FB18" s="149"/>
      <c r="FC18" s="149"/>
      <c r="FD18" s="149"/>
      <c r="FE18" s="150"/>
      <c r="FF18" s="148"/>
      <c r="FG18" s="149"/>
      <c r="FH18" s="149"/>
      <c r="FI18" s="149"/>
      <c r="FJ18" s="149"/>
      <c r="FK18" s="150"/>
      <c r="FL18" s="148"/>
      <c r="FM18" s="149"/>
      <c r="FN18" s="149"/>
      <c r="FO18" s="149"/>
      <c r="FP18" s="149"/>
      <c r="FQ18" s="150"/>
      <c r="FR18" s="148"/>
      <c r="FS18" s="149"/>
      <c r="FT18" s="149"/>
      <c r="FU18" s="149"/>
      <c r="FV18" s="149"/>
      <c r="FW18" s="149"/>
      <c r="FX18" s="149"/>
      <c r="FY18" s="149"/>
      <c r="FZ18" s="149"/>
      <c r="GA18" s="149"/>
      <c r="GB18" s="150"/>
      <c r="GC18" s="148"/>
      <c r="GD18" s="149"/>
      <c r="GE18" s="149"/>
      <c r="GF18" s="149"/>
      <c r="GG18" s="149"/>
      <c r="GH18" s="150"/>
      <c r="GI18" s="148"/>
      <c r="GJ18" s="149"/>
      <c r="GK18" s="149"/>
      <c r="GL18" s="149"/>
      <c r="GM18" s="149"/>
      <c r="GN18" s="150"/>
      <c r="GO18" s="148"/>
      <c r="GP18" s="149"/>
      <c r="GQ18" s="149"/>
      <c r="GR18" s="149"/>
      <c r="GS18" s="149"/>
      <c r="GT18" s="150"/>
      <c r="GU18" s="148"/>
      <c r="GV18" s="149"/>
      <c r="GW18" s="149"/>
      <c r="GX18" s="149"/>
      <c r="GY18" s="149"/>
      <c r="GZ18" s="149"/>
      <c r="HA18" s="149"/>
      <c r="HB18" s="150"/>
      <c r="HC18" s="148"/>
      <c r="HD18" s="149"/>
      <c r="HE18" s="149"/>
      <c r="HF18" s="149"/>
      <c r="HG18" s="149"/>
      <c r="HH18" s="150"/>
    </row>
    <row r="19" spans="1:216" s="4" customFormat="1" ht="8.25" x14ac:dyDescent="0.15">
      <c r="A19" s="148"/>
      <c r="B19" s="149"/>
      <c r="C19" s="150"/>
      <c r="D19" s="148"/>
      <c r="E19" s="149"/>
      <c r="F19" s="149"/>
      <c r="G19" s="149"/>
      <c r="H19" s="149"/>
      <c r="I19" s="149"/>
      <c r="J19" s="149"/>
      <c r="K19" s="149"/>
      <c r="L19" s="149"/>
      <c r="M19" s="150"/>
      <c r="N19" s="148"/>
      <c r="O19" s="149"/>
      <c r="P19" s="149"/>
      <c r="Q19" s="149"/>
      <c r="R19" s="149"/>
      <c r="S19" s="150"/>
      <c r="T19" s="148"/>
      <c r="U19" s="149"/>
      <c r="V19" s="149"/>
      <c r="W19" s="149"/>
      <c r="X19" s="150"/>
      <c r="Y19" s="148"/>
      <c r="Z19" s="149"/>
      <c r="AA19" s="149"/>
      <c r="AB19" s="149"/>
      <c r="AC19" s="149"/>
      <c r="AD19" s="149"/>
      <c r="AE19" s="149"/>
      <c r="AF19" s="150"/>
      <c r="AG19" s="148"/>
      <c r="AH19" s="149"/>
      <c r="AI19" s="149"/>
      <c r="AJ19" s="149"/>
      <c r="AK19" s="150"/>
      <c r="AL19" s="148"/>
      <c r="AM19" s="149"/>
      <c r="AN19" s="149"/>
      <c r="AO19" s="149"/>
      <c r="AP19" s="150"/>
      <c r="AQ19" s="148"/>
      <c r="AR19" s="149"/>
      <c r="AS19" s="149"/>
      <c r="AT19" s="149"/>
      <c r="AU19" s="150"/>
      <c r="AV19" s="148"/>
      <c r="AW19" s="149"/>
      <c r="AX19" s="149"/>
      <c r="AY19" s="149"/>
      <c r="AZ19" s="150"/>
      <c r="BA19" s="148"/>
      <c r="BB19" s="149"/>
      <c r="BC19" s="149"/>
      <c r="BD19" s="149"/>
      <c r="BE19" s="150"/>
      <c r="BF19" s="148"/>
      <c r="BG19" s="149"/>
      <c r="BH19" s="149"/>
      <c r="BI19" s="149"/>
      <c r="BJ19" s="150"/>
      <c r="BK19" s="148"/>
      <c r="BL19" s="149"/>
      <c r="BM19" s="149"/>
      <c r="BN19" s="149"/>
      <c r="BO19" s="150"/>
      <c r="BP19" s="148"/>
      <c r="BQ19" s="149"/>
      <c r="BR19" s="149"/>
      <c r="BS19" s="149"/>
      <c r="BT19" s="150"/>
      <c r="BU19" s="148"/>
      <c r="BV19" s="149"/>
      <c r="BW19" s="149"/>
      <c r="BX19" s="149"/>
      <c r="BY19" s="150"/>
      <c r="BZ19" s="148"/>
      <c r="CA19" s="149"/>
      <c r="CB19" s="149"/>
      <c r="CC19" s="149"/>
      <c r="CD19" s="150"/>
      <c r="CE19" s="148"/>
      <c r="CF19" s="149"/>
      <c r="CG19" s="149"/>
      <c r="CH19" s="149"/>
      <c r="CI19" s="150"/>
      <c r="CJ19" s="148"/>
      <c r="CK19" s="149"/>
      <c r="CL19" s="149"/>
      <c r="CM19" s="149"/>
      <c r="CN19" s="150"/>
      <c r="CO19" s="148"/>
      <c r="CP19" s="149"/>
      <c r="CQ19" s="149"/>
      <c r="CR19" s="149"/>
      <c r="CS19" s="150"/>
      <c r="CT19" s="148"/>
      <c r="CU19" s="149"/>
      <c r="CV19" s="149"/>
      <c r="CW19" s="149"/>
      <c r="CX19" s="150"/>
      <c r="CY19" s="148"/>
      <c r="CZ19" s="149"/>
      <c r="DA19" s="149"/>
      <c r="DB19" s="149"/>
      <c r="DC19" s="150"/>
      <c r="DD19" s="148"/>
      <c r="DE19" s="149"/>
      <c r="DF19" s="149"/>
      <c r="DG19" s="149"/>
      <c r="DH19" s="150"/>
      <c r="DI19" s="148"/>
      <c r="DJ19" s="149"/>
      <c r="DK19" s="149"/>
      <c r="DL19" s="149"/>
      <c r="DM19" s="150"/>
      <c r="DN19" s="148"/>
      <c r="DO19" s="149"/>
      <c r="DP19" s="149"/>
      <c r="DQ19" s="149"/>
      <c r="DR19" s="150"/>
      <c r="DS19" s="148"/>
      <c r="DT19" s="149"/>
      <c r="DU19" s="149"/>
      <c r="DV19" s="149"/>
      <c r="DW19" s="150"/>
      <c r="DX19" s="148"/>
      <c r="DY19" s="149"/>
      <c r="DZ19" s="149"/>
      <c r="EA19" s="149"/>
      <c r="EB19" s="150"/>
      <c r="EC19" s="148"/>
      <c r="ED19" s="149"/>
      <c r="EE19" s="149"/>
      <c r="EF19" s="149"/>
      <c r="EG19" s="149"/>
      <c r="EH19" s="150"/>
      <c r="EI19" s="148"/>
      <c r="EJ19" s="149"/>
      <c r="EK19" s="149"/>
      <c r="EL19" s="149"/>
      <c r="EM19" s="150"/>
      <c r="EN19" s="148"/>
      <c r="EO19" s="149"/>
      <c r="EP19" s="149"/>
      <c r="EQ19" s="149"/>
      <c r="ER19" s="149"/>
      <c r="ES19" s="150"/>
      <c r="ET19" s="148"/>
      <c r="EU19" s="149"/>
      <c r="EV19" s="149"/>
      <c r="EW19" s="149"/>
      <c r="EX19" s="149"/>
      <c r="EY19" s="150"/>
      <c r="EZ19" s="148"/>
      <c r="FA19" s="149"/>
      <c r="FB19" s="149"/>
      <c r="FC19" s="149"/>
      <c r="FD19" s="149"/>
      <c r="FE19" s="150"/>
      <c r="FF19" s="148"/>
      <c r="FG19" s="149"/>
      <c r="FH19" s="149"/>
      <c r="FI19" s="149"/>
      <c r="FJ19" s="149"/>
      <c r="FK19" s="150"/>
      <c r="FL19" s="148"/>
      <c r="FM19" s="149"/>
      <c r="FN19" s="149"/>
      <c r="FO19" s="149"/>
      <c r="FP19" s="149"/>
      <c r="FQ19" s="150"/>
      <c r="FR19" s="148"/>
      <c r="FS19" s="149"/>
      <c r="FT19" s="149"/>
      <c r="FU19" s="149"/>
      <c r="FV19" s="149"/>
      <c r="FW19" s="149"/>
      <c r="FX19" s="149"/>
      <c r="FY19" s="149"/>
      <c r="FZ19" s="149"/>
      <c r="GA19" s="149"/>
      <c r="GB19" s="150"/>
      <c r="GC19" s="148"/>
      <c r="GD19" s="149"/>
      <c r="GE19" s="149"/>
      <c r="GF19" s="149"/>
      <c r="GG19" s="149"/>
      <c r="GH19" s="150"/>
      <c r="GI19" s="148"/>
      <c r="GJ19" s="149"/>
      <c r="GK19" s="149"/>
      <c r="GL19" s="149"/>
      <c r="GM19" s="149"/>
      <c r="GN19" s="150"/>
      <c r="GO19" s="148"/>
      <c r="GP19" s="149"/>
      <c r="GQ19" s="149"/>
      <c r="GR19" s="149"/>
      <c r="GS19" s="149"/>
      <c r="GT19" s="150"/>
      <c r="GU19" s="148"/>
      <c r="GV19" s="149"/>
      <c r="GW19" s="149"/>
      <c r="GX19" s="149"/>
      <c r="GY19" s="149"/>
      <c r="GZ19" s="149"/>
      <c r="HA19" s="149"/>
      <c r="HB19" s="150"/>
      <c r="HC19" s="148"/>
      <c r="HD19" s="149"/>
      <c r="HE19" s="149"/>
      <c r="HF19" s="149"/>
      <c r="HG19" s="149"/>
      <c r="HH19" s="150"/>
    </row>
    <row r="20" spans="1:216" s="4" customFormat="1" ht="8.25" x14ac:dyDescent="0.15">
      <c r="A20" s="148"/>
      <c r="B20" s="149"/>
      <c r="C20" s="150"/>
      <c r="D20" s="148"/>
      <c r="E20" s="149"/>
      <c r="F20" s="149"/>
      <c r="G20" s="149"/>
      <c r="H20" s="149"/>
      <c r="I20" s="149"/>
      <c r="J20" s="149"/>
      <c r="K20" s="149"/>
      <c r="L20" s="149"/>
      <c r="M20" s="150"/>
      <c r="N20" s="148"/>
      <c r="O20" s="149"/>
      <c r="P20" s="149"/>
      <c r="Q20" s="149"/>
      <c r="R20" s="149"/>
      <c r="S20" s="150"/>
      <c r="T20" s="148"/>
      <c r="U20" s="149"/>
      <c r="V20" s="149"/>
      <c r="W20" s="149"/>
      <c r="X20" s="150"/>
      <c r="Y20" s="148"/>
      <c r="Z20" s="149"/>
      <c r="AA20" s="149"/>
      <c r="AB20" s="149"/>
      <c r="AC20" s="149"/>
      <c r="AD20" s="149"/>
      <c r="AE20" s="149"/>
      <c r="AF20" s="150"/>
      <c r="AG20" s="148"/>
      <c r="AH20" s="149"/>
      <c r="AI20" s="149"/>
      <c r="AJ20" s="149"/>
      <c r="AK20" s="150"/>
      <c r="AL20" s="148"/>
      <c r="AM20" s="149"/>
      <c r="AN20" s="149"/>
      <c r="AO20" s="149"/>
      <c r="AP20" s="150"/>
      <c r="AQ20" s="148"/>
      <c r="AR20" s="149"/>
      <c r="AS20" s="149"/>
      <c r="AT20" s="149"/>
      <c r="AU20" s="150"/>
      <c r="AV20" s="148"/>
      <c r="AW20" s="149"/>
      <c r="AX20" s="149"/>
      <c r="AY20" s="149"/>
      <c r="AZ20" s="150"/>
      <c r="BA20" s="148"/>
      <c r="BB20" s="149"/>
      <c r="BC20" s="149"/>
      <c r="BD20" s="149"/>
      <c r="BE20" s="150"/>
      <c r="BF20" s="148"/>
      <c r="BG20" s="149"/>
      <c r="BH20" s="149"/>
      <c r="BI20" s="149"/>
      <c r="BJ20" s="150"/>
      <c r="BK20" s="148"/>
      <c r="BL20" s="149"/>
      <c r="BM20" s="149"/>
      <c r="BN20" s="149"/>
      <c r="BO20" s="150"/>
      <c r="BP20" s="148"/>
      <c r="BQ20" s="149"/>
      <c r="BR20" s="149"/>
      <c r="BS20" s="149"/>
      <c r="BT20" s="150"/>
      <c r="BU20" s="148"/>
      <c r="BV20" s="149"/>
      <c r="BW20" s="149"/>
      <c r="BX20" s="149"/>
      <c r="BY20" s="150"/>
      <c r="BZ20" s="148"/>
      <c r="CA20" s="149"/>
      <c r="CB20" s="149"/>
      <c r="CC20" s="149"/>
      <c r="CD20" s="150"/>
      <c r="CE20" s="148"/>
      <c r="CF20" s="149"/>
      <c r="CG20" s="149"/>
      <c r="CH20" s="149"/>
      <c r="CI20" s="150"/>
      <c r="CJ20" s="148"/>
      <c r="CK20" s="149"/>
      <c r="CL20" s="149"/>
      <c r="CM20" s="149"/>
      <c r="CN20" s="150"/>
      <c r="CO20" s="148"/>
      <c r="CP20" s="149"/>
      <c r="CQ20" s="149"/>
      <c r="CR20" s="149"/>
      <c r="CS20" s="150"/>
      <c r="CT20" s="148"/>
      <c r="CU20" s="149"/>
      <c r="CV20" s="149"/>
      <c r="CW20" s="149"/>
      <c r="CX20" s="150"/>
      <c r="CY20" s="148"/>
      <c r="CZ20" s="149"/>
      <c r="DA20" s="149"/>
      <c r="DB20" s="149"/>
      <c r="DC20" s="150"/>
      <c r="DD20" s="148"/>
      <c r="DE20" s="149"/>
      <c r="DF20" s="149"/>
      <c r="DG20" s="149"/>
      <c r="DH20" s="150"/>
      <c r="DI20" s="148"/>
      <c r="DJ20" s="149"/>
      <c r="DK20" s="149"/>
      <c r="DL20" s="149"/>
      <c r="DM20" s="150"/>
      <c r="DN20" s="148"/>
      <c r="DO20" s="149"/>
      <c r="DP20" s="149"/>
      <c r="DQ20" s="149"/>
      <c r="DR20" s="150"/>
      <c r="DS20" s="148"/>
      <c r="DT20" s="149"/>
      <c r="DU20" s="149"/>
      <c r="DV20" s="149"/>
      <c r="DW20" s="150"/>
      <c r="DX20" s="148"/>
      <c r="DY20" s="149"/>
      <c r="DZ20" s="149"/>
      <c r="EA20" s="149"/>
      <c r="EB20" s="150"/>
      <c r="EC20" s="148"/>
      <c r="ED20" s="149"/>
      <c r="EE20" s="149"/>
      <c r="EF20" s="149"/>
      <c r="EG20" s="149"/>
      <c r="EH20" s="150"/>
      <c r="EI20" s="148"/>
      <c r="EJ20" s="149"/>
      <c r="EK20" s="149"/>
      <c r="EL20" s="149"/>
      <c r="EM20" s="150"/>
      <c r="EN20" s="148"/>
      <c r="EO20" s="149"/>
      <c r="EP20" s="149"/>
      <c r="EQ20" s="149"/>
      <c r="ER20" s="149"/>
      <c r="ES20" s="150"/>
      <c r="ET20" s="148"/>
      <c r="EU20" s="149"/>
      <c r="EV20" s="149"/>
      <c r="EW20" s="149"/>
      <c r="EX20" s="149"/>
      <c r="EY20" s="150"/>
      <c r="EZ20" s="148"/>
      <c r="FA20" s="149"/>
      <c r="FB20" s="149"/>
      <c r="FC20" s="149"/>
      <c r="FD20" s="149"/>
      <c r="FE20" s="150"/>
      <c r="FF20" s="148"/>
      <c r="FG20" s="149"/>
      <c r="FH20" s="149"/>
      <c r="FI20" s="149"/>
      <c r="FJ20" s="149"/>
      <c r="FK20" s="150"/>
      <c r="FL20" s="148"/>
      <c r="FM20" s="149"/>
      <c r="FN20" s="149"/>
      <c r="FO20" s="149"/>
      <c r="FP20" s="149"/>
      <c r="FQ20" s="150"/>
      <c r="FR20" s="148"/>
      <c r="FS20" s="149"/>
      <c r="FT20" s="149"/>
      <c r="FU20" s="149"/>
      <c r="FV20" s="149"/>
      <c r="FW20" s="149"/>
      <c r="FX20" s="149"/>
      <c r="FY20" s="149"/>
      <c r="FZ20" s="149"/>
      <c r="GA20" s="149"/>
      <c r="GB20" s="150"/>
      <c r="GC20" s="148"/>
      <c r="GD20" s="149"/>
      <c r="GE20" s="149"/>
      <c r="GF20" s="149"/>
      <c r="GG20" s="149"/>
      <c r="GH20" s="150"/>
      <c r="GI20" s="148"/>
      <c r="GJ20" s="149"/>
      <c r="GK20" s="149"/>
      <c r="GL20" s="149"/>
      <c r="GM20" s="149"/>
      <c r="GN20" s="150"/>
      <c r="GO20" s="148"/>
      <c r="GP20" s="149"/>
      <c r="GQ20" s="149"/>
      <c r="GR20" s="149"/>
      <c r="GS20" s="149"/>
      <c r="GT20" s="150"/>
      <c r="GU20" s="148"/>
      <c r="GV20" s="149"/>
      <c r="GW20" s="149"/>
      <c r="GX20" s="149"/>
      <c r="GY20" s="149"/>
      <c r="GZ20" s="149"/>
      <c r="HA20" s="149"/>
      <c r="HB20" s="150"/>
      <c r="HC20" s="148"/>
      <c r="HD20" s="149"/>
      <c r="HE20" s="149"/>
      <c r="HF20" s="149"/>
      <c r="HG20" s="149"/>
      <c r="HH20" s="150"/>
    </row>
    <row r="21" spans="1:216" s="4" customFormat="1" ht="8.25" x14ac:dyDescent="0.15">
      <c r="A21" s="148"/>
      <c r="B21" s="149"/>
      <c r="C21" s="150"/>
      <c r="D21" s="148"/>
      <c r="E21" s="149"/>
      <c r="F21" s="149"/>
      <c r="G21" s="149"/>
      <c r="H21" s="149"/>
      <c r="I21" s="149"/>
      <c r="J21" s="149"/>
      <c r="K21" s="149"/>
      <c r="L21" s="149"/>
      <c r="M21" s="150"/>
      <c r="N21" s="148"/>
      <c r="O21" s="149"/>
      <c r="P21" s="149"/>
      <c r="Q21" s="149"/>
      <c r="R21" s="149"/>
      <c r="S21" s="150"/>
      <c r="T21" s="148"/>
      <c r="U21" s="149"/>
      <c r="V21" s="149"/>
      <c r="W21" s="149"/>
      <c r="X21" s="150"/>
      <c r="Y21" s="148"/>
      <c r="Z21" s="149"/>
      <c r="AA21" s="149"/>
      <c r="AB21" s="149"/>
      <c r="AC21" s="149"/>
      <c r="AD21" s="149"/>
      <c r="AE21" s="149"/>
      <c r="AF21" s="150"/>
      <c r="AG21" s="148"/>
      <c r="AH21" s="149"/>
      <c r="AI21" s="149"/>
      <c r="AJ21" s="149"/>
      <c r="AK21" s="150"/>
      <c r="AL21" s="148"/>
      <c r="AM21" s="149"/>
      <c r="AN21" s="149"/>
      <c r="AO21" s="149"/>
      <c r="AP21" s="150"/>
      <c r="AQ21" s="148"/>
      <c r="AR21" s="149"/>
      <c r="AS21" s="149"/>
      <c r="AT21" s="149"/>
      <c r="AU21" s="150"/>
      <c r="AV21" s="148"/>
      <c r="AW21" s="149"/>
      <c r="AX21" s="149"/>
      <c r="AY21" s="149"/>
      <c r="AZ21" s="150"/>
      <c r="BA21" s="148"/>
      <c r="BB21" s="149"/>
      <c r="BC21" s="149"/>
      <c r="BD21" s="149"/>
      <c r="BE21" s="150"/>
      <c r="BF21" s="148"/>
      <c r="BG21" s="149"/>
      <c r="BH21" s="149"/>
      <c r="BI21" s="149"/>
      <c r="BJ21" s="150"/>
      <c r="BK21" s="148"/>
      <c r="BL21" s="149"/>
      <c r="BM21" s="149"/>
      <c r="BN21" s="149"/>
      <c r="BO21" s="150"/>
      <c r="BP21" s="148"/>
      <c r="BQ21" s="149"/>
      <c r="BR21" s="149"/>
      <c r="BS21" s="149"/>
      <c r="BT21" s="150"/>
      <c r="BU21" s="148"/>
      <c r="BV21" s="149"/>
      <c r="BW21" s="149"/>
      <c r="BX21" s="149"/>
      <c r="BY21" s="150"/>
      <c r="BZ21" s="148"/>
      <c r="CA21" s="149"/>
      <c r="CB21" s="149"/>
      <c r="CC21" s="149"/>
      <c r="CD21" s="150"/>
      <c r="CE21" s="148"/>
      <c r="CF21" s="149"/>
      <c r="CG21" s="149"/>
      <c r="CH21" s="149"/>
      <c r="CI21" s="150"/>
      <c r="CJ21" s="148"/>
      <c r="CK21" s="149"/>
      <c r="CL21" s="149"/>
      <c r="CM21" s="149"/>
      <c r="CN21" s="150"/>
      <c r="CO21" s="148"/>
      <c r="CP21" s="149"/>
      <c r="CQ21" s="149"/>
      <c r="CR21" s="149"/>
      <c r="CS21" s="150"/>
      <c r="CT21" s="148"/>
      <c r="CU21" s="149"/>
      <c r="CV21" s="149"/>
      <c r="CW21" s="149"/>
      <c r="CX21" s="150"/>
      <c r="CY21" s="148"/>
      <c r="CZ21" s="149"/>
      <c r="DA21" s="149"/>
      <c r="DB21" s="149"/>
      <c r="DC21" s="150"/>
      <c r="DD21" s="148"/>
      <c r="DE21" s="149"/>
      <c r="DF21" s="149"/>
      <c r="DG21" s="149"/>
      <c r="DH21" s="150"/>
      <c r="DI21" s="148"/>
      <c r="DJ21" s="149"/>
      <c r="DK21" s="149"/>
      <c r="DL21" s="149"/>
      <c r="DM21" s="150"/>
      <c r="DN21" s="148"/>
      <c r="DO21" s="149"/>
      <c r="DP21" s="149"/>
      <c r="DQ21" s="149"/>
      <c r="DR21" s="150"/>
      <c r="DS21" s="148"/>
      <c r="DT21" s="149"/>
      <c r="DU21" s="149"/>
      <c r="DV21" s="149"/>
      <c r="DW21" s="150"/>
      <c r="DX21" s="148"/>
      <c r="DY21" s="149"/>
      <c r="DZ21" s="149"/>
      <c r="EA21" s="149"/>
      <c r="EB21" s="150"/>
      <c r="EC21" s="148"/>
      <c r="ED21" s="149"/>
      <c r="EE21" s="149"/>
      <c r="EF21" s="149"/>
      <c r="EG21" s="149"/>
      <c r="EH21" s="150"/>
      <c r="EI21" s="148"/>
      <c r="EJ21" s="149"/>
      <c r="EK21" s="149"/>
      <c r="EL21" s="149"/>
      <c r="EM21" s="150"/>
      <c r="EN21" s="148"/>
      <c r="EO21" s="149"/>
      <c r="EP21" s="149"/>
      <c r="EQ21" s="149"/>
      <c r="ER21" s="149"/>
      <c r="ES21" s="150"/>
      <c r="ET21" s="148"/>
      <c r="EU21" s="149"/>
      <c r="EV21" s="149"/>
      <c r="EW21" s="149"/>
      <c r="EX21" s="149"/>
      <c r="EY21" s="150"/>
      <c r="EZ21" s="148"/>
      <c r="FA21" s="149"/>
      <c r="FB21" s="149"/>
      <c r="FC21" s="149"/>
      <c r="FD21" s="149"/>
      <c r="FE21" s="150"/>
      <c r="FF21" s="148"/>
      <c r="FG21" s="149"/>
      <c r="FH21" s="149"/>
      <c r="FI21" s="149"/>
      <c r="FJ21" s="149"/>
      <c r="FK21" s="150"/>
      <c r="FL21" s="148"/>
      <c r="FM21" s="149"/>
      <c r="FN21" s="149"/>
      <c r="FO21" s="149"/>
      <c r="FP21" s="149"/>
      <c r="FQ21" s="150"/>
      <c r="FR21" s="148"/>
      <c r="FS21" s="149"/>
      <c r="FT21" s="149"/>
      <c r="FU21" s="149"/>
      <c r="FV21" s="149"/>
      <c r="FW21" s="149"/>
      <c r="FX21" s="149"/>
      <c r="FY21" s="149"/>
      <c r="FZ21" s="149"/>
      <c r="GA21" s="149"/>
      <c r="GB21" s="150"/>
      <c r="GC21" s="148"/>
      <c r="GD21" s="149"/>
      <c r="GE21" s="149"/>
      <c r="GF21" s="149"/>
      <c r="GG21" s="149"/>
      <c r="GH21" s="150"/>
      <c r="GI21" s="148"/>
      <c r="GJ21" s="149"/>
      <c r="GK21" s="149"/>
      <c r="GL21" s="149"/>
      <c r="GM21" s="149"/>
      <c r="GN21" s="150"/>
      <c r="GO21" s="148"/>
      <c r="GP21" s="149"/>
      <c r="GQ21" s="149"/>
      <c r="GR21" s="149"/>
      <c r="GS21" s="149"/>
      <c r="GT21" s="150"/>
      <c r="GU21" s="148"/>
      <c r="GV21" s="149"/>
      <c r="GW21" s="149"/>
      <c r="GX21" s="149"/>
      <c r="GY21" s="149"/>
      <c r="GZ21" s="149"/>
      <c r="HA21" s="149"/>
      <c r="HB21" s="150"/>
      <c r="HC21" s="148"/>
      <c r="HD21" s="149"/>
      <c r="HE21" s="149"/>
      <c r="HF21" s="149"/>
      <c r="HG21" s="149"/>
      <c r="HH21" s="150"/>
    </row>
    <row r="22" spans="1:216" s="4" customFormat="1" ht="8.25" x14ac:dyDescent="0.15">
      <c r="A22" s="148"/>
      <c r="B22" s="149"/>
      <c r="C22" s="150"/>
      <c r="D22" s="148"/>
      <c r="E22" s="149"/>
      <c r="F22" s="149"/>
      <c r="G22" s="149"/>
      <c r="H22" s="149"/>
      <c r="I22" s="149"/>
      <c r="J22" s="149"/>
      <c r="K22" s="149"/>
      <c r="L22" s="149"/>
      <c r="M22" s="150"/>
      <c r="N22" s="148"/>
      <c r="O22" s="149"/>
      <c r="P22" s="149"/>
      <c r="Q22" s="149"/>
      <c r="R22" s="149"/>
      <c r="S22" s="150"/>
      <c r="T22" s="148"/>
      <c r="U22" s="149"/>
      <c r="V22" s="149"/>
      <c r="W22" s="149"/>
      <c r="X22" s="150"/>
      <c r="Y22" s="148"/>
      <c r="Z22" s="149"/>
      <c r="AA22" s="149"/>
      <c r="AB22" s="149"/>
      <c r="AC22" s="149"/>
      <c r="AD22" s="149"/>
      <c r="AE22" s="149"/>
      <c r="AF22" s="150"/>
      <c r="AG22" s="148"/>
      <c r="AH22" s="149"/>
      <c r="AI22" s="149"/>
      <c r="AJ22" s="149"/>
      <c r="AK22" s="150"/>
      <c r="AL22" s="148"/>
      <c r="AM22" s="149"/>
      <c r="AN22" s="149"/>
      <c r="AO22" s="149"/>
      <c r="AP22" s="150"/>
      <c r="AQ22" s="148"/>
      <c r="AR22" s="149"/>
      <c r="AS22" s="149"/>
      <c r="AT22" s="149"/>
      <c r="AU22" s="150"/>
      <c r="AV22" s="148"/>
      <c r="AW22" s="149"/>
      <c r="AX22" s="149"/>
      <c r="AY22" s="149"/>
      <c r="AZ22" s="150"/>
      <c r="BA22" s="148"/>
      <c r="BB22" s="149"/>
      <c r="BC22" s="149"/>
      <c r="BD22" s="149"/>
      <c r="BE22" s="150"/>
      <c r="BF22" s="148"/>
      <c r="BG22" s="149"/>
      <c r="BH22" s="149"/>
      <c r="BI22" s="149"/>
      <c r="BJ22" s="150"/>
      <c r="BK22" s="148"/>
      <c r="BL22" s="149"/>
      <c r="BM22" s="149"/>
      <c r="BN22" s="149"/>
      <c r="BO22" s="150"/>
      <c r="BP22" s="148"/>
      <c r="BQ22" s="149"/>
      <c r="BR22" s="149"/>
      <c r="BS22" s="149"/>
      <c r="BT22" s="150"/>
      <c r="BU22" s="148"/>
      <c r="BV22" s="149"/>
      <c r="BW22" s="149"/>
      <c r="BX22" s="149"/>
      <c r="BY22" s="150"/>
      <c r="BZ22" s="148"/>
      <c r="CA22" s="149"/>
      <c r="CB22" s="149"/>
      <c r="CC22" s="149"/>
      <c r="CD22" s="150"/>
      <c r="CE22" s="148"/>
      <c r="CF22" s="149"/>
      <c r="CG22" s="149"/>
      <c r="CH22" s="149"/>
      <c r="CI22" s="150"/>
      <c r="CJ22" s="148"/>
      <c r="CK22" s="149"/>
      <c r="CL22" s="149"/>
      <c r="CM22" s="149"/>
      <c r="CN22" s="150"/>
      <c r="CO22" s="148"/>
      <c r="CP22" s="149"/>
      <c r="CQ22" s="149"/>
      <c r="CR22" s="149"/>
      <c r="CS22" s="150"/>
      <c r="CT22" s="148"/>
      <c r="CU22" s="149"/>
      <c r="CV22" s="149"/>
      <c r="CW22" s="149"/>
      <c r="CX22" s="150"/>
      <c r="CY22" s="148"/>
      <c r="CZ22" s="149"/>
      <c r="DA22" s="149"/>
      <c r="DB22" s="149"/>
      <c r="DC22" s="150"/>
      <c r="DD22" s="148"/>
      <c r="DE22" s="149"/>
      <c r="DF22" s="149"/>
      <c r="DG22" s="149"/>
      <c r="DH22" s="150"/>
      <c r="DI22" s="148"/>
      <c r="DJ22" s="149"/>
      <c r="DK22" s="149"/>
      <c r="DL22" s="149"/>
      <c r="DM22" s="150"/>
      <c r="DN22" s="148"/>
      <c r="DO22" s="149"/>
      <c r="DP22" s="149"/>
      <c r="DQ22" s="149"/>
      <c r="DR22" s="150"/>
      <c r="DS22" s="148"/>
      <c r="DT22" s="149"/>
      <c r="DU22" s="149"/>
      <c r="DV22" s="149"/>
      <c r="DW22" s="150"/>
      <c r="DX22" s="148"/>
      <c r="DY22" s="149"/>
      <c r="DZ22" s="149"/>
      <c r="EA22" s="149"/>
      <c r="EB22" s="150"/>
      <c r="EC22" s="148"/>
      <c r="ED22" s="149"/>
      <c r="EE22" s="149"/>
      <c r="EF22" s="149"/>
      <c r="EG22" s="149"/>
      <c r="EH22" s="150"/>
      <c r="EI22" s="148"/>
      <c r="EJ22" s="149"/>
      <c r="EK22" s="149"/>
      <c r="EL22" s="149"/>
      <c r="EM22" s="150"/>
      <c r="EN22" s="148"/>
      <c r="EO22" s="149"/>
      <c r="EP22" s="149"/>
      <c r="EQ22" s="149"/>
      <c r="ER22" s="149"/>
      <c r="ES22" s="150"/>
      <c r="ET22" s="148"/>
      <c r="EU22" s="149"/>
      <c r="EV22" s="149"/>
      <c r="EW22" s="149"/>
      <c r="EX22" s="149"/>
      <c r="EY22" s="150"/>
      <c r="EZ22" s="148"/>
      <c r="FA22" s="149"/>
      <c r="FB22" s="149"/>
      <c r="FC22" s="149"/>
      <c r="FD22" s="149"/>
      <c r="FE22" s="150"/>
      <c r="FF22" s="148"/>
      <c r="FG22" s="149"/>
      <c r="FH22" s="149"/>
      <c r="FI22" s="149"/>
      <c r="FJ22" s="149"/>
      <c r="FK22" s="150"/>
      <c r="FL22" s="148"/>
      <c r="FM22" s="149"/>
      <c r="FN22" s="149"/>
      <c r="FO22" s="149"/>
      <c r="FP22" s="149"/>
      <c r="FQ22" s="150"/>
      <c r="FR22" s="148"/>
      <c r="FS22" s="149"/>
      <c r="FT22" s="149"/>
      <c r="FU22" s="149"/>
      <c r="FV22" s="149"/>
      <c r="FW22" s="149"/>
      <c r="FX22" s="149"/>
      <c r="FY22" s="149"/>
      <c r="FZ22" s="149"/>
      <c r="GA22" s="149"/>
      <c r="GB22" s="150"/>
      <c r="GC22" s="148"/>
      <c r="GD22" s="149"/>
      <c r="GE22" s="149"/>
      <c r="GF22" s="149"/>
      <c r="GG22" s="149"/>
      <c r="GH22" s="150"/>
      <c r="GI22" s="148"/>
      <c r="GJ22" s="149"/>
      <c r="GK22" s="149"/>
      <c r="GL22" s="149"/>
      <c r="GM22" s="149"/>
      <c r="GN22" s="150"/>
      <c r="GO22" s="148"/>
      <c r="GP22" s="149"/>
      <c r="GQ22" s="149"/>
      <c r="GR22" s="149"/>
      <c r="GS22" s="149"/>
      <c r="GT22" s="150"/>
      <c r="GU22" s="148"/>
      <c r="GV22" s="149"/>
      <c r="GW22" s="149"/>
      <c r="GX22" s="149"/>
      <c r="GY22" s="149"/>
      <c r="GZ22" s="149"/>
      <c r="HA22" s="149"/>
      <c r="HB22" s="150"/>
      <c r="HC22" s="148"/>
      <c r="HD22" s="149"/>
      <c r="HE22" s="149"/>
      <c r="HF22" s="149"/>
      <c r="HG22" s="149"/>
      <c r="HH22" s="150"/>
    </row>
    <row r="23" spans="1:216" s="4" customFormat="1" ht="8.25" x14ac:dyDescent="0.15">
      <c r="A23" s="148"/>
      <c r="B23" s="149"/>
      <c r="C23" s="150"/>
      <c r="D23" s="148"/>
      <c r="E23" s="149"/>
      <c r="F23" s="149"/>
      <c r="G23" s="149"/>
      <c r="H23" s="149"/>
      <c r="I23" s="149"/>
      <c r="J23" s="149"/>
      <c r="K23" s="149"/>
      <c r="L23" s="149"/>
      <c r="M23" s="150"/>
      <c r="N23" s="148"/>
      <c r="O23" s="149"/>
      <c r="P23" s="149"/>
      <c r="Q23" s="149"/>
      <c r="R23" s="149"/>
      <c r="S23" s="150"/>
      <c r="T23" s="148"/>
      <c r="U23" s="149"/>
      <c r="V23" s="149"/>
      <c r="W23" s="149"/>
      <c r="X23" s="150"/>
      <c r="Y23" s="148"/>
      <c r="Z23" s="149"/>
      <c r="AA23" s="149"/>
      <c r="AB23" s="149"/>
      <c r="AC23" s="149"/>
      <c r="AD23" s="149"/>
      <c r="AE23" s="149"/>
      <c r="AF23" s="150"/>
      <c r="AG23" s="148"/>
      <c r="AH23" s="149"/>
      <c r="AI23" s="149"/>
      <c r="AJ23" s="149"/>
      <c r="AK23" s="150"/>
      <c r="AL23" s="148"/>
      <c r="AM23" s="149"/>
      <c r="AN23" s="149"/>
      <c r="AO23" s="149"/>
      <c r="AP23" s="150"/>
      <c r="AQ23" s="148"/>
      <c r="AR23" s="149"/>
      <c r="AS23" s="149"/>
      <c r="AT23" s="149"/>
      <c r="AU23" s="150"/>
      <c r="AV23" s="148"/>
      <c r="AW23" s="149"/>
      <c r="AX23" s="149"/>
      <c r="AY23" s="149"/>
      <c r="AZ23" s="150"/>
      <c r="BA23" s="148"/>
      <c r="BB23" s="149"/>
      <c r="BC23" s="149"/>
      <c r="BD23" s="149"/>
      <c r="BE23" s="150"/>
      <c r="BF23" s="148"/>
      <c r="BG23" s="149"/>
      <c r="BH23" s="149"/>
      <c r="BI23" s="149"/>
      <c r="BJ23" s="150"/>
      <c r="BK23" s="148"/>
      <c r="BL23" s="149"/>
      <c r="BM23" s="149"/>
      <c r="BN23" s="149"/>
      <c r="BO23" s="150"/>
      <c r="BP23" s="148"/>
      <c r="BQ23" s="149"/>
      <c r="BR23" s="149"/>
      <c r="BS23" s="149"/>
      <c r="BT23" s="150"/>
      <c r="BU23" s="148"/>
      <c r="BV23" s="149"/>
      <c r="BW23" s="149"/>
      <c r="BX23" s="149"/>
      <c r="BY23" s="150"/>
      <c r="BZ23" s="148"/>
      <c r="CA23" s="149"/>
      <c r="CB23" s="149"/>
      <c r="CC23" s="149"/>
      <c r="CD23" s="150"/>
      <c r="CE23" s="148"/>
      <c r="CF23" s="149"/>
      <c r="CG23" s="149"/>
      <c r="CH23" s="149"/>
      <c r="CI23" s="150"/>
      <c r="CJ23" s="148"/>
      <c r="CK23" s="149"/>
      <c r="CL23" s="149"/>
      <c r="CM23" s="149"/>
      <c r="CN23" s="150"/>
      <c r="CO23" s="148"/>
      <c r="CP23" s="149"/>
      <c r="CQ23" s="149"/>
      <c r="CR23" s="149"/>
      <c r="CS23" s="150"/>
      <c r="CT23" s="148"/>
      <c r="CU23" s="149"/>
      <c r="CV23" s="149"/>
      <c r="CW23" s="149"/>
      <c r="CX23" s="150"/>
      <c r="CY23" s="148"/>
      <c r="CZ23" s="149"/>
      <c r="DA23" s="149"/>
      <c r="DB23" s="149"/>
      <c r="DC23" s="150"/>
      <c r="DD23" s="148"/>
      <c r="DE23" s="149"/>
      <c r="DF23" s="149"/>
      <c r="DG23" s="149"/>
      <c r="DH23" s="150"/>
      <c r="DI23" s="148"/>
      <c r="DJ23" s="149"/>
      <c r="DK23" s="149"/>
      <c r="DL23" s="149"/>
      <c r="DM23" s="150"/>
      <c r="DN23" s="148"/>
      <c r="DO23" s="149"/>
      <c r="DP23" s="149"/>
      <c r="DQ23" s="149"/>
      <c r="DR23" s="150"/>
      <c r="DS23" s="148"/>
      <c r="DT23" s="149"/>
      <c r="DU23" s="149"/>
      <c r="DV23" s="149"/>
      <c r="DW23" s="150"/>
      <c r="DX23" s="148"/>
      <c r="DY23" s="149"/>
      <c r="DZ23" s="149"/>
      <c r="EA23" s="149"/>
      <c r="EB23" s="150"/>
      <c r="EC23" s="148"/>
      <c r="ED23" s="149"/>
      <c r="EE23" s="149"/>
      <c r="EF23" s="149"/>
      <c r="EG23" s="149"/>
      <c r="EH23" s="150"/>
      <c r="EI23" s="148"/>
      <c r="EJ23" s="149"/>
      <c r="EK23" s="149"/>
      <c r="EL23" s="149"/>
      <c r="EM23" s="150"/>
      <c r="EN23" s="148"/>
      <c r="EO23" s="149"/>
      <c r="EP23" s="149"/>
      <c r="EQ23" s="149"/>
      <c r="ER23" s="149"/>
      <c r="ES23" s="150"/>
      <c r="ET23" s="148"/>
      <c r="EU23" s="149"/>
      <c r="EV23" s="149"/>
      <c r="EW23" s="149"/>
      <c r="EX23" s="149"/>
      <c r="EY23" s="150"/>
      <c r="EZ23" s="148"/>
      <c r="FA23" s="149"/>
      <c r="FB23" s="149"/>
      <c r="FC23" s="149"/>
      <c r="FD23" s="149"/>
      <c r="FE23" s="150"/>
      <c r="FF23" s="148"/>
      <c r="FG23" s="149"/>
      <c r="FH23" s="149"/>
      <c r="FI23" s="149"/>
      <c r="FJ23" s="149"/>
      <c r="FK23" s="150"/>
      <c r="FL23" s="148"/>
      <c r="FM23" s="149"/>
      <c r="FN23" s="149"/>
      <c r="FO23" s="149"/>
      <c r="FP23" s="149"/>
      <c r="FQ23" s="150"/>
      <c r="FR23" s="148"/>
      <c r="FS23" s="149"/>
      <c r="FT23" s="149"/>
      <c r="FU23" s="149"/>
      <c r="FV23" s="149"/>
      <c r="FW23" s="149"/>
      <c r="FX23" s="149"/>
      <c r="FY23" s="149"/>
      <c r="FZ23" s="149"/>
      <c r="GA23" s="149"/>
      <c r="GB23" s="150"/>
      <c r="GC23" s="148"/>
      <c r="GD23" s="149"/>
      <c r="GE23" s="149"/>
      <c r="GF23" s="149"/>
      <c r="GG23" s="149"/>
      <c r="GH23" s="150"/>
      <c r="GI23" s="148"/>
      <c r="GJ23" s="149"/>
      <c r="GK23" s="149"/>
      <c r="GL23" s="149"/>
      <c r="GM23" s="149"/>
      <c r="GN23" s="150"/>
      <c r="GO23" s="148"/>
      <c r="GP23" s="149"/>
      <c r="GQ23" s="149"/>
      <c r="GR23" s="149"/>
      <c r="GS23" s="149"/>
      <c r="GT23" s="150"/>
      <c r="GU23" s="148"/>
      <c r="GV23" s="149"/>
      <c r="GW23" s="149"/>
      <c r="GX23" s="149"/>
      <c r="GY23" s="149"/>
      <c r="GZ23" s="149"/>
      <c r="HA23" s="149"/>
      <c r="HB23" s="150"/>
      <c r="HC23" s="148"/>
      <c r="HD23" s="149"/>
      <c r="HE23" s="149"/>
      <c r="HF23" s="149"/>
      <c r="HG23" s="149"/>
      <c r="HH23" s="150"/>
    </row>
    <row r="24" spans="1:216" s="4" customFormat="1" ht="8.25" x14ac:dyDescent="0.15">
      <c r="A24" s="148"/>
      <c r="B24" s="149"/>
      <c r="C24" s="150"/>
      <c r="D24" s="148"/>
      <c r="E24" s="149"/>
      <c r="F24" s="149"/>
      <c r="G24" s="149"/>
      <c r="H24" s="149"/>
      <c r="I24" s="149"/>
      <c r="J24" s="149"/>
      <c r="K24" s="149"/>
      <c r="L24" s="149"/>
      <c r="M24" s="150"/>
      <c r="N24" s="148"/>
      <c r="O24" s="149"/>
      <c r="P24" s="149"/>
      <c r="Q24" s="149"/>
      <c r="R24" s="149"/>
      <c r="S24" s="150"/>
      <c r="T24" s="148"/>
      <c r="U24" s="149"/>
      <c r="V24" s="149"/>
      <c r="W24" s="149"/>
      <c r="X24" s="150"/>
      <c r="Y24" s="148"/>
      <c r="Z24" s="149"/>
      <c r="AA24" s="149"/>
      <c r="AB24" s="149"/>
      <c r="AC24" s="149"/>
      <c r="AD24" s="149"/>
      <c r="AE24" s="149"/>
      <c r="AF24" s="150"/>
      <c r="AG24" s="148"/>
      <c r="AH24" s="149"/>
      <c r="AI24" s="149"/>
      <c r="AJ24" s="149"/>
      <c r="AK24" s="150"/>
      <c r="AL24" s="148"/>
      <c r="AM24" s="149"/>
      <c r="AN24" s="149"/>
      <c r="AO24" s="149"/>
      <c r="AP24" s="150"/>
      <c r="AQ24" s="148"/>
      <c r="AR24" s="149"/>
      <c r="AS24" s="149"/>
      <c r="AT24" s="149"/>
      <c r="AU24" s="150"/>
      <c r="AV24" s="148"/>
      <c r="AW24" s="149"/>
      <c r="AX24" s="149"/>
      <c r="AY24" s="149"/>
      <c r="AZ24" s="150"/>
      <c r="BA24" s="148"/>
      <c r="BB24" s="149"/>
      <c r="BC24" s="149"/>
      <c r="BD24" s="149"/>
      <c r="BE24" s="150"/>
      <c r="BF24" s="148"/>
      <c r="BG24" s="149"/>
      <c r="BH24" s="149"/>
      <c r="BI24" s="149"/>
      <c r="BJ24" s="150"/>
      <c r="BK24" s="148"/>
      <c r="BL24" s="149"/>
      <c r="BM24" s="149"/>
      <c r="BN24" s="149"/>
      <c r="BO24" s="150"/>
      <c r="BP24" s="148"/>
      <c r="BQ24" s="149"/>
      <c r="BR24" s="149"/>
      <c r="BS24" s="149"/>
      <c r="BT24" s="150"/>
      <c r="BU24" s="148"/>
      <c r="BV24" s="149"/>
      <c r="BW24" s="149"/>
      <c r="BX24" s="149"/>
      <c r="BY24" s="150"/>
      <c r="BZ24" s="148"/>
      <c r="CA24" s="149"/>
      <c r="CB24" s="149"/>
      <c r="CC24" s="149"/>
      <c r="CD24" s="150"/>
      <c r="CE24" s="148"/>
      <c r="CF24" s="149"/>
      <c r="CG24" s="149"/>
      <c r="CH24" s="149"/>
      <c r="CI24" s="150"/>
      <c r="CJ24" s="148"/>
      <c r="CK24" s="149"/>
      <c r="CL24" s="149"/>
      <c r="CM24" s="149"/>
      <c r="CN24" s="150"/>
      <c r="CO24" s="148"/>
      <c r="CP24" s="149"/>
      <c r="CQ24" s="149"/>
      <c r="CR24" s="149"/>
      <c r="CS24" s="150"/>
      <c r="CT24" s="148"/>
      <c r="CU24" s="149"/>
      <c r="CV24" s="149"/>
      <c r="CW24" s="149"/>
      <c r="CX24" s="150"/>
      <c r="CY24" s="148"/>
      <c r="CZ24" s="149"/>
      <c r="DA24" s="149"/>
      <c r="DB24" s="149"/>
      <c r="DC24" s="150"/>
      <c r="DD24" s="148"/>
      <c r="DE24" s="149"/>
      <c r="DF24" s="149"/>
      <c r="DG24" s="149"/>
      <c r="DH24" s="150"/>
      <c r="DI24" s="148"/>
      <c r="DJ24" s="149"/>
      <c r="DK24" s="149"/>
      <c r="DL24" s="149"/>
      <c r="DM24" s="150"/>
      <c r="DN24" s="148"/>
      <c r="DO24" s="149"/>
      <c r="DP24" s="149"/>
      <c r="DQ24" s="149"/>
      <c r="DR24" s="150"/>
      <c r="DS24" s="148"/>
      <c r="DT24" s="149"/>
      <c r="DU24" s="149"/>
      <c r="DV24" s="149"/>
      <c r="DW24" s="150"/>
      <c r="DX24" s="148"/>
      <c r="DY24" s="149"/>
      <c r="DZ24" s="149"/>
      <c r="EA24" s="149"/>
      <c r="EB24" s="150"/>
      <c r="EC24" s="148"/>
      <c r="ED24" s="149"/>
      <c r="EE24" s="149"/>
      <c r="EF24" s="149"/>
      <c r="EG24" s="149"/>
      <c r="EH24" s="150"/>
      <c r="EI24" s="148"/>
      <c r="EJ24" s="149"/>
      <c r="EK24" s="149"/>
      <c r="EL24" s="149"/>
      <c r="EM24" s="150"/>
      <c r="EN24" s="148"/>
      <c r="EO24" s="149"/>
      <c r="EP24" s="149"/>
      <c r="EQ24" s="149"/>
      <c r="ER24" s="149"/>
      <c r="ES24" s="150"/>
      <c r="ET24" s="148"/>
      <c r="EU24" s="149"/>
      <c r="EV24" s="149"/>
      <c r="EW24" s="149"/>
      <c r="EX24" s="149"/>
      <c r="EY24" s="150"/>
      <c r="EZ24" s="148"/>
      <c r="FA24" s="149"/>
      <c r="FB24" s="149"/>
      <c r="FC24" s="149"/>
      <c r="FD24" s="149"/>
      <c r="FE24" s="150"/>
      <c r="FF24" s="148"/>
      <c r="FG24" s="149"/>
      <c r="FH24" s="149"/>
      <c r="FI24" s="149"/>
      <c r="FJ24" s="149"/>
      <c r="FK24" s="150"/>
      <c r="FL24" s="148"/>
      <c r="FM24" s="149"/>
      <c r="FN24" s="149"/>
      <c r="FO24" s="149"/>
      <c r="FP24" s="149"/>
      <c r="FQ24" s="150"/>
      <c r="FR24" s="148"/>
      <c r="FS24" s="149"/>
      <c r="FT24" s="149"/>
      <c r="FU24" s="149"/>
      <c r="FV24" s="149"/>
      <c r="FW24" s="149"/>
      <c r="FX24" s="149"/>
      <c r="FY24" s="149"/>
      <c r="FZ24" s="149"/>
      <c r="GA24" s="149"/>
      <c r="GB24" s="150"/>
      <c r="GC24" s="148"/>
      <c r="GD24" s="149"/>
      <c r="GE24" s="149"/>
      <c r="GF24" s="149"/>
      <c r="GG24" s="149"/>
      <c r="GH24" s="150"/>
      <c r="GI24" s="148"/>
      <c r="GJ24" s="149"/>
      <c r="GK24" s="149"/>
      <c r="GL24" s="149"/>
      <c r="GM24" s="149"/>
      <c r="GN24" s="150"/>
      <c r="GO24" s="148"/>
      <c r="GP24" s="149"/>
      <c r="GQ24" s="149"/>
      <c r="GR24" s="149"/>
      <c r="GS24" s="149"/>
      <c r="GT24" s="150"/>
      <c r="GU24" s="148"/>
      <c r="GV24" s="149"/>
      <c r="GW24" s="149"/>
      <c r="GX24" s="149"/>
      <c r="GY24" s="149"/>
      <c r="GZ24" s="149"/>
      <c r="HA24" s="149"/>
      <c r="HB24" s="150"/>
      <c r="HC24" s="148"/>
      <c r="HD24" s="149"/>
      <c r="HE24" s="149"/>
      <c r="HF24" s="149"/>
      <c r="HG24" s="149"/>
      <c r="HH24" s="150"/>
    </row>
    <row r="25" spans="1:216" s="4" customFormat="1" ht="8.25" x14ac:dyDescent="0.15">
      <c r="A25" s="148"/>
      <c r="B25" s="149"/>
      <c r="C25" s="150"/>
      <c r="D25" s="148"/>
      <c r="E25" s="149"/>
      <c r="F25" s="149"/>
      <c r="G25" s="149"/>
      <c r="H25" s="149"/>
      <c r="I25" s="149"/>
      <c r="J25" s="149"/>
      <c r="K25" s="149"/>
      <c r="L25" s="149"/>
      <c r="M25" s="150"/>
      <c r="N25" s="148"/>
      <c r="O25" s="149"/>
      <c r="P25" s="149"/>
      <c r="Q25" s="149"/>
      <c r="R25" s="149"/>
      <c r="S25" s="150"/>
      <c r="T25" s="148"/>
      <c r="U25" s="149"/>
      <c r="V25" s="149"/>
      <c r="W25" s="149"/>
      <c r="X25" s="150"/>
      <c r="Y25" s="148"/>
      <c r="Z25" s="149"/>
      <c r="AA25" s="149"/>
      <c r="AB25" s="149"/>
      <c r="AC25" s="149"/>
      <c r="AD25" s="149"/>
      <c r="AE25" s="149"/>
      <c r="AF25" s="150"/>
      <c r="AG25" s="148"/>
      <c r="AH25" s="149"/>
      <c r="AI25" s="149"/>
      <c r="AJ25" s="149"/>
      <c r="AK25" s="150"/>
      <c r="AL25" s="148"/>
      <c r="AM25" s="149"/>
      <c r="AN25" s="149"/>
      <c r="AO25" s="149"/>
      <c r="AP25" s="150"/>
      <c r="AQ25" s="148"/>
      <c r="AR25" s="149"/>
      <c r="AS25" s="149"/>
      <c r="AT25" s="149"/>
      <c r="AU25" s="150"/>
      <c r="AV25" s="148"/>
      <c r="AW25" s="149"/>
      <c r="AX25" s="149"/>
      <c r="AY25" s="149"/>
      <c r="AZ25" s="150"/>
      <c r="BA25" s="148"/>
      <c r="BB25" s="149"/>
      <c r="BC25" s="149"/>
      <c r="BD25" s="149"/>
      <c r="BE25" s="150"/>
      <c r="BF25" s="148"/>
      <c r="BG25" s="149"/>
      <c r="BH25" s="149"/>
      <c r="BI25" s="149"/>
      <c r="BJ25" s="150"/>
      <c r="BK25" s="148"/>
      <c r="BL25" s="149"/>
      <c r="BM25" s="149"/>
      <c r="BN25" s="149"/>
      <c r="BO25" s="150"/>
      <c r="BP25" s="148"/>
      <c r="BQ25" s="149"/>
      <c r="BR25" s="149"/>
      <c r="BS25" s="149"/>
      <c r="BT25" s="150"/>
      <c r="BU25" s="148"/>
      <c r="BV25" s="149"/>
      <c r="BW25" s="149"/>
      <c r="BX25" s="149"/>
      <c r="BY25" s="150"/>
      <c r="BZ25" s="148"/>
      <c r="CA25" s="149"/>
      <c r="CB25" s="149"/>
      <c r="CC25" s="149"/>
      <c r="CD25" s="150"/>
      <c r="CE25" s="148"/>
      <c r="CF25" s="149"/>
      <c r="CG25" s="149"/>
      <c r="CH25" s="149"/>
      <c r="CI25" s="150"/>
      <c r="CJ25" s="148"/>
      <c r="CK25" s="149"/>
      <c r="CL25" s="149"/>
      <c r="CM25" s="149"/>
      <c r="CN25" s="150"/>
      <c r="CO25" s="148"/>
      <c r="CP25" s="149"/>
      <c r="CQ25" s="149"/>
      <c r="CR25" s="149"/>
      <c r="CS25" s="150"/>
      <c r="CT25" s="148"/>
      <c r="CU25" s="149"/>
      <c r="CV25" s="149"/>
      <c r="CW25" s="149"/>
      <c r="CX25" s="150"/>
      <c r="CY25" s="148"/>
      <c r="CZ25" s="149"/>
      <c r="DA25" s="149"/>
      <c r="DB25" s="149"/>
      <c r="DC25" s="150"/>
      <c r="DD25" s="148"/>
      <c r="DE25" s="149"/>
      <c r="DF25" s="149"/>
      <c r="DG25" s="149"/>
      <c r="DH25" s="150"/>
      <c r="DI25" s="148"/>
      <c r="DJ25" s="149"/>
      <c r="DK25" s="149"/>
      <c r="DL25" s="149"/>
      <c r="DM25" s="150"/>
      <c r="DN25" s="148"/>
      <c r="DO25" s="149"/>
      <c r="DP25" s="149"/>
      <c r="DQ25" s="149"/>
      <c r="DR25" s="150"/>
      <c r="DS25" s="148"/>
      <c r="DT25" s="149"/>
      <c r="DU25" s="149"/>
      <c r="DV25" s="149"/>
      <c r="DW25" s="150"/>
      <c r="DX25" s="148"/>
      <c r="DY25" s="149"/>
      <c r="DZ25" s="149"/>
      <c r="EA25" s="149"/>
      <c r="EB25" s="150"/>
      <c r="EC25" s="148"/>
      <c r="ED25" s="149"/>
      <c r="EE25" s="149"/>
      <c r="EF25" s="149"/>
      <c r="EG25" s="149"/>
      <c r="EH25" s="150"/>
      <c r="EI25" s="148"/>
      <c r="EJ25" s="149"/>
      <c r="EK25" s="149"/>
      <c r="EL25" s="149"/>
      <c r="EM25" s="150"/>
      <c r="EN25" s="148"/>
      <c r="EO25" s="149"/>
      <c r="EP25" s="149"/>
      <c r="EQ25" s="149"/>
      <c r="ER25" s="149"/>
      <c r="ES25" s="150"/>
      <c r="ET25" s="148"/>
      <c r="EU25" s="149"/>
      <c r="EV25" s="149"/>
      <c r="EW25" s="149"/>
      <c r="EX25" s="149"/>
      <c r="EY25" s="150"/>
      <c r="EZ25" s="148"/>
      <c r="FA25" s="149"/>
      <c r="FB25" s="149"/>
      <c r="FC25" s="149"/>
      <c r="FD25" s="149"/>
      <c r="FE25" s="150"/>
      <c r="FF25" s="148"/>
      <c r="FG25" s="149"/>
      <c r="FH25" s="149"/>
      <c r="FI25" s="149"/>
      <c r="FJ25" s="149"/>
      <c r="FK25" s="150"/>
      <c r="FL25" s="148"/>
      <c r="FM25" s="149"/>
      <c r="FN25" s="149"/>
      <c r="FO25" s="149"/>
      <c r="FP25" s="149"/>
      <c r="FQ25" s="150"/>
      <c r="FR25" s="148"/>
      <c r="FS25" s="149"/>
      <c r="FT25" s="149"/>
      <c r="FU25" s="149"/>
      <c r="FV25" s="149"/>
      <c r="FW25" s="149"/>
      <c r="FX25" s="149"/>
      <c r="FY25" s="149"/>
      <c r="FZ25" s="149"/>
      <c r="GA25" s="149"/>
      <c r="GB25" s="150"/>
      <c r="GC25" s="148"/>
      <c r="GD25" s="149"/>
      <c r="GE25" s="149"/>
      <c r="GF25" s="149"/>
      <c r="GG25" s="149"/>
      <c r="GH25" s="150"/>
      <c r="GI25" s="148"/>
      <c r="GJ25" s="149"/>
      <c r="GK25" s="149"/>
      <c r="GL25" s="149"/>
      <c r="GM25" s="149"/>
      <c r="GN25" s="150"/>
      <c r="GO25" s="148"/>
      <c r="GP25" s="149"/>
      <c r="GQ25" s="149"/>
      <c r="GR25" s="149"/>
      <c r="GS25" s="149"/>
      <c r="GT25" s="150"/>
      <c r="GU25" s="148"/>
      <c r="GV25" s="149"/>
      <c r="GW25" s="149"/>
      <c r="GX25" s="149"/>
      <c r="GY25" s="149"/>
      <c r="GZ25" s="149"/>
      <c r="HA25" s="149"/>
      <c r="HB25" s="150"/>
      <c r="HC25" s="148"/>
      <c r="HD25" s="149"/>
      <c r="HE25" s="149"/>
      <c r="HF25" s="149"/>
      <c r="HG25" s="149"/>
      <c r="HH25" s="150"/>
    </row>
    <row r="26" spans="1:216" s="4" customFormat="1" ht="8.25" x14ac:dyDescent="0.15">
      <c r="A26" s="148"/>
      <c r="B26" s="149"/>
      <c r="C26" s="150"/>
      <c r="D26" s="148"/>
      <c r="E26" s="149"/>
      <c r="F26" s="149"/>
      <c r="G26" s="149"/>
      <c r="H26" s="149"/>
      <c r="I26" s="149"/>
      <c r="J26" s="149"/>
      <c r="K26" s="149"/>
      <c r="L26" s="149"/>
      <c r="M26" s="150"/>
      <c r="N26" s="148"/>
      <c r="O26" s="149"/>
      <c r="P26" s="149"/>
      <c r="Q26" s="149"/>
      <c r="R26" s="149"/>
      <c r="S26" s="150"/>
      <c r="T26" s="148"/>
      <c r="U26" s="149"/>
      <c r="V26" s="149"/>
      <c r="W26" s="149"/>
      <c r="X26" s="150"/>
      <c r="Y26" s="148"/>
      <c r="Z26" s="149"/>
      <c r="AA26" s="149"/>
      <c r="AB26" s="149"/>
      <c r="AC26" s="149"/>
      <c r="AD26" s="149"/>
      <c r="AE26" s="149"/>
      <c r="AF26" s="150"/>
      <c r="AG26" s="148"/>
      <c r="AH26" s="149"/>
      <c r="AI26" s="149"/>
      <c r="AJ26" s="149"/>
      <c r="AK26" s="150"/>
      <c r="AL26" s="148"/>
      <c r="AM26" s="149"/>
      <c r="AN26" s="149"/>
      <c r="AO26" s="149"/>
      <c r="AP26" s="150"/>
      <c r="AQ26" s="148"/>
      <c r="AR26" s="149"/>
      <c r="AS26" s="149"/>
      <c r="AT26" s="149"/>
      <c r="AU26" s="150"/>
      <c r="AV26" s="148"/>
      <c r="AW26" s="149"/>
      <c r="AX26" s="149"/>
      <c r="AY26" s="149"/>
      <c r="AZ26" s="150"/>
      <c r="BA26" s="148"/>
      <c r="BB26" s="149"/>
      <c r="BC26" s="149"/>
      <c r="BD26" s="149"/>
      <c r="BE26" s="150"/>
      <c r="BF26" s="148"/>
      <c r="BG26" s="149"/>
      <c r="BH26" s="149"/>
      <c r="BI26" s="149"/>
      <c r="BJ26" s="150"/>
      <c r="BK26" s="148"/>
      <c r="BL26" s="149"/>
      <c r="BM26" s="149"/>
      <c r="BN26" s="149"/>
      <c r="BO26" s="150"/>
      <c r="BP26" s="148"/>
      <c r="BQ26" s="149"/>
      <c r="BR26" s="149"/>
      <c r="BS26" s="149"/>
      <c r="BT26" s="150"/>
      <c r="BU26" s="148"/>
      <c r="BV26" s="149"/>
      <c r="BW26" s="149"/>
      <c r="BX26" s="149"/>
      <c r="BY26" s="150"/>
      <c r="BZ26" s="148"/>
      <c r="CA26" s="149"/>
      <c r="CB26" s="149"/>
      <c r="CC26" s="149"/>
      <c r="CD26" s="150"/>
      <c r="CE26" s="148"/>
      <c r="CF26" s="149"/>
      <c r="CG26" s="149"/>
      <c r="CH26" s="149"/>
      <c r="CI26" s="150"/>
      <c r="CJ26" s="148"/>
      <c r="CK26" s="149"/>
      <c r="CL26" s="149"/>
      <c r="CM26" s="149"/>
      <c r="CN26" s="150"/>
      <c r="CO26" s="148"/>
      <c r="CP26" s="149"/>
      <c r="CQ26" s="149"/>
      <c r="CR26" s="149"/>
      <c r="CS26" s="150"/>
      <c r="CT26" s="148"/>
      <c r="CU26" s="149"/>
      <c r="CV26" s="149"/>
      <c r="CW26" s="149"/>
      <c r="CX26" s="150"/>
      <c r="CY26" s="148"/>
      <c r="CZ26" s="149"/>
      <c r="DA26" s="149"/>
      <c r="DB26" s="149"/>
      <c r="DC26" s="150"/>
      <c r="DD26" s="148"/>
      <c r="DE26" s="149"/>
      <c r="DF26" s="149"/>
      <c r="DG26" s="149"/>
      <c r="DH26" s="150"/>
      <c r="DI26" s="148"/>
      <c r="DJ26" s="149"/>
      <c r="DK26" s="149"/>
      <c r="DL26" s="149"/>
      <c r="DM26" s="150"/>
      <c r="DN26" s="148"/>
      <c r="DO26" s="149"/>
      <c r="DP26" s="149"/>
      <c r="DQ26" s="149"/>
      <c r="DR26" s="150"/>
      <c r="DS26" s="148"/>
      <c r="DT26" s="149"/>
      <c r="DU26" s="149"/>
      <c r="DV26" s="149"/>
      <c r="DW26" s="150"/>
      <c r="DX26" s="148"/>
      <c r="DY26" s="149"/>
      <c r="DZ26" s="149"/>
      <c r="EA26" s="149"/>
      <c r="EB26" s="150"/>
      <c r="EC26" s="148"/>
      <c r="ED26" s="149"/>
      <c r="EE26" s="149"/>
      <c r="EF26" s="149"/>
      <c r="EG26" s="149"/>
      <c r="EH26" s="150"/>
      <c r="EI26" s="148"/>
      <c r="EJ26" s="149"/>
      <c r="EK26" s="149"/>
      <c r="EL26" s="149"/>
      <c r="EM26" s="150"/>
      <c r="EN26" s="148"/>
      <c r="EO26" s="149"/>
      <c r="EP26" s="149"/>
      <c r="EQ26" s="149"/>
      <c r="ER26" s="149"/>
      <c r="ES26" s="150"/>
      <c r="ET26" s="148"/>
      <c r="EU26" s="149"/>
      <c r="EV26" s="149"/>
      <c r="EW26" s="149"/>
      <c r="EX26" s="149"/>
      <c r="EY26" s="150"/>
      <c r="EZ26" s="148"/>
      <c r="FA26" s="149"/>
      <c r="FB26" s="149"/>
      <c r="FC26" s="149"/>
      <c r="FD26" s="149"/>
      <c r="FE26" s="150"/>
      <c r="FF26" s="148"/>
      <c r="FG26" s="149"/>
      <c r="FH26" s="149"/>
      <c r="FI26" s="149"/>
      <c r="FJ26" s="149"/>
      <c r="FK26" s="150"/>
      <c r="FL26" s="148"/>
      <c r="FM26" s="149"/>
      <c r="FN26" s="149"/>
      <c r="FO26" s="149"/>
      <c r="FP26" s="149"/>
      <c r="FQ26" s="150"/>
      <c r="FR26" s="148"/>
      <c r="FS26" s="149"/>
      <c r="FT26" s="149"/>
      <c r="FU26" s="149"/>
      <c r="FV26" s="149"/>
      <c r="FW26" s="149"/>
      <c r="FX26" s="149"/>
      <c r="FY26" s="149"/>
      <c r="FZ26" s="149"/>
      <c r="GA26" s="149"/>
      <c r="GB26" s="150"/>
      <c r="GC26" s="148"/>
      <c r="GD26" s="149"/>
      <c r="GE26" s="149"/>
      <c r="GF26" s="149"/>
      <c r="GG26" s="149"/>
      <c r="GH26" s="150"/>
      <c r="GI26" s="148"/>
      <c r="GJ26" s="149"/>
      <c r="GK26" s="149"/>
      <c r="GL26" s="149"/>
      <c r="GM26" s="149"/>
      <c r="GN26" s="150"/>
      <c r="GO26" s="148"/>
      <c r="GP26" s="149"/>
      <c r="GQ26" s="149"/>
      <c r="GR26" s="149"/>
      <c r="GS26" s="149"/>
      <c r="GT26" s="150"/>
      <c r="GU26" s="148"/>
      <c r="GV26" s="149"/>
      <c r="GW26" s="149"/>
      <c r="GX26" s="149"/>
      <c r="GY26" s="149"/>
      <c r="GZ26" s="149"/>
      <c r="HA26" s="149"/>
      <c r="HB26" s="150"/>
      <c r="HC26" s="148"/>
      <c r="HD26" s="149"/>
      <c r="HE26" s="149"/>
      <c r="HF26" s="149"/>
      <c r="HG26" s="149"/>
      <c r="HH26" s="150"/>
    </row>
    <row r="27" spans="1:216" s="4" customFormat="1" ht="8.25" x14ac:dyDescent="0.15">
      <c r="A27" s="148"/>
      <c r="B27" s="149"/>
      <c r="C27" s="150"/>
      <c r="D27" s="148"/>
      <c r="E27" s="149"/>
      <c r="F27" s="149"/>
      <c r="G27" s="149"/>
      <c r="H27" s="149"/>
      <c r="I27" s="149"/>
      <c r="J27" s="149"/>
      <c r="K27" s="149"/>
      <c r="L27" s="149"/>
      <c r="M27" s="150"/>
      <c r="N27" s="148"/>
      <c r="O27" s="149"/>
      <c r="P27" s="149"/>
      <c r="Q27" s="149"/>
      <c r="R27" s="149"/>
      <c r="S27" s="150"/>
      <c r="T27" s="148"/>
      <c r="U27" s="149"/>
      <c r="V27" s="149"/>
      <c r="W27" s="149"/>
      <c r="X27" s="150"/>
      <c r="Y27" s="148"/>
      <c r="Z27" s="149"/>
      <c r="AA27" s="149"/>
      <c r="AB27" s="149"/>
      <c r="AC27" s="149"/>
      <c r="AD27" s="149"/>
      <c r="AE27" s="149"/>
      <c r="AF27" s="150"/>
      <c r="AG27" s="148"/>
      <c r="AH27" s="149"/>
      <c r="AI27" s="149"/>
      <c r="AJ27" s="149"/>
      <c r="AK27" s="150"/>
      <c r="AL27" s="148"/>
      <c r="AM27" s="149"/>
      <c r="AN27" s="149"/>
      <c r="AO27" s="149"/>
      <c r="AP27" s="150"/>
      <c r="AQ27" s="148"/>
      <c r="AR27" s="149"/>
      <c r="AS27" s="149"/>
      <c r="AT27" s="149"/>
      <c r="AU27" s="150"/>
      <c r="AV27" s="148"/>
      <c r="AW27" s="149"/>
      <c r="AX27" s="149"/>
      <c r="AY27" s="149"/>
      <c r="AZ27" s="150"/>
      <c r="BA27" s="148"/>
      <c r="BB27" s="149"/>
      <c r="BC27" s="149"/>
      <c r="BD27" s="149"/>
      <c r="BE27" s="150"/>
      <c r="BF27" s="148"/>
      <c r="BG27" s="149"/>
      <c r="BH27" s="149"/>
      <c r="BI27" s="149"/>
      <c r="BJ27" s="150"/>
      <c r="BK27" s="148"/>
      <c r="BL27" s="149"/>
      <c r="BM27" s="149"/>
      <c r="BN27" s="149"/>
      <c r="BO27" s="150"/>
      <c r="BP27" s="148"/>
      <c r="BQ27" s="149"/>
      <c r="BR27" s="149"/>
      <c r="BS27" s="149"/>
      <c r="BT27" s="150"/>
      <c r="BU27" s="148"/>
      <c r="BV27" s="149"/>
      <c r="BW27" s="149"/>
      <c r="BX27" s="149"/>
      <c r="BY27" s="150"/>
      <c r="BZ27" s="148"/>
      <c r="CA27" s="149"/>
      <c r="CB27" s="149"/>
      <c r="CC27" s="149"/>
      <c r="CD27" s="150"/>
      <c r="CE27" s="148"/>
      <c r="CF27" s="149"/>
      <c r="CG27" s="149"/>
      <c r="CH27" s="149"/>
      <c r="CI27" s="150"/>
      <c r="CJ27" s="148"/>
      <c r="CK27" s="149"/>
      <c r="CL27" s="149"/>
      <c r="CM27" s="149"/>
      <c r="CN27" s="150"/>
      <c r="CO27" s="148"/>
      <c r="CP27" s="149"/>
      <c r="CQ27" s="149"/>
      <c r="CR27" s="149"/>
      <c r="CS27" s="150"/>
      <c r="CT27" s="148"/>
      <c r="CU27" s="149"/>
      <c r="CV27" s="149"/>
      <c r="CW27" s="149"/>
      <c r="CX27" s="150"/>
      <c r="CY27" s="148"/>
      <c r="CZ27" s="149"/>
      <c r="DA27" s="149"/>
      <c r="DB27" s="149"/>
      <c r="DC27" s="150"/>
      <c r="DD27" s="148"/>
      <c r="DE27" s="149"/>
      <c r="DF27" s="149"/>
      <c r="DG27" s="149"/>
      <c r="DH27" s="150"/>
      <c r="DI27" s="148"/>
      <c r="DJ27" s="149"/>
      <c r="DK27" s="149"/>
      <c r="DL27" s="149"/>
      <c r="DM27" s="150"/>
      <c r="DN27" s="148"/>
      <c r="DO27" s="149"/>
      <c r="DP27" s="149"/>
      <c r="DQ27" s="149"/>
      <c r="DR27" s="150"/>
      <c r="DS27" s="148"/>
      <c r="DT27" s="149"/>
      <c r="DU27" s="149"/>
      <c r="DV27" s="149"/>
      <c r="DW27" s="150"/>
      <c r="DX27" s="148"/>
      <c r="DY27" s="149"/>
      <c r="DZ27" s="149"/>
      <c r="EA27" s="149"/>
      <c r="EB27" s="150"/>
      <c r="EC27" s="148"/>
      <c r="ED27" s="149"/>
      <c r="EE27" s="149"/>
      <c r="EF27" s="149"/>
      <c r="EG27" s="149"/>
      <c r="EH27" s="150"/>
      <c r="EI27" s="148"/>
      <c r="EJ27" s="149"/>
      <c r="EK27" s="149"/>
      <c r="EL27" s="149"/>
      <c r="EM27" s="150"/>
      <c r="EN27" s="148"/>
      <c r="EO27" s="149"/>
      <c r="EP27" s="149"/>
      <c r="EQ27" s="149"/>
      <c r="ER27" s="149"/>
      <c r="ES27" s="150"/>
      <c r="ET27" s="148"/>
      <c r="EU27" s="149"/>
      <c r="EV27" s="149"/>
      <c r="EW27" s="149"/>
      <c r="EX27" s="149"/>
      <c r="EY27" s="150"/>
      <c r="EZ27" s="148"/>
      <c r="FA27" s="149"/>
      <c r="FB27" s="149"/>
      <c r="FC27" s="149"/>
      <c r="FD27" s="149"/>
      <c r="FE27" s="150"/>
      <c r="FF27" s="148"/>
      <c r="FG27" s="149"/>
      <c r="FH27" s="149"/>
      <c r="FI27" s="149"/>
      <c r="FJ27" s="149"/>
      <c r="FK27" s="150"/>
      <c r="FL27" s="148"/>
      <c r="FM27" s="149"/>
      <c r="FN27" s="149"/>
      <c r="FO27" s="149"/>
      <c r="FP27" s="149"/>
      <c r="FQ27" s="150"/>
      <c r="FR27" s="148"/>
      <c r="FS27" s="149"/>
      <c r="FT27" s="149"/>
      <c r="FU27" s="149"/>
      <c r="FV27" s="149"/>
      <c r="FW27" s="149"/>
      <c r="FX27" s="149"/>
      <c r="FY27" s="149"/>
      <c r="FZ27" s="149"/>
      <c r="GA27" s="149"/>
      <c r="GB27" s="150"/>
      <c r="GC27" s="148"/>
      <c r="GD27" s="149"/>
      <c r="GE27" s="149"/>
      <c r="GF27" s="149"/>
      <c r="GG27" s="149"/>
      <c r="GH27" s="150"/>
      <c r="GI27" s="148"/>
      <c r="GJ27" s="149"/>
      <c r="GK27" s="149"/>
      <c r="GL27" s="149"/>
      <c r="GM27" s="149"/>
      <c r="GN27" s="150"/>
      <c r="GO27" s="148"/>
      <c r="GP27" s="149"/>
      <c r="GQ27" s="149"/>
      <c r="GR27" s="149"/>
      <c r="GS27" s="149"/>
      <c r="GT27" s="150"/>
      <c r="GU27" s="148"/>
      <c r="GV27" s="149"/>
      <c r="GW27" s="149"/>
      <c r="GX27" s="149"/>
      <c r="GY27" s="149"/>
      <c r="GZ27" s="149"/>
      <c r="HA27" s="149"/>
      <c r="HB27" s="150"/>
      <c r="HC27" s="148"/>
      <c r="HD27" s="149"/>
      <c r="HE27" s="149"/>
      <c r="HF27" s="149"/>
      <c r="HG27" s="149"/>
      <c r="HH27" s="150"/>
    </row>
    <row r="28" spans="1:216" s="4" customFormat="1" ht="4.5" customHeight="1" x14ac:dyDescent="0.15">
      <c r="A28" s="148"/>
      <c r="B28" s="149"/>
      <c r="C28" s="150"/>
      <c r="D28" s="148"/>
      <c r="E28" s="149"/>
      <c r="F28" s="149"/>
      <c r="G28" s="149"/>
      <c r="H28" s="149"/>
      <c r="I28" s="149"/>
      <c r="J28" s="149"/>
      <c r="K28" s="149"/>
      <c r="L28" s="149"/>
      <c r="M28" s="150"/>
      <c r="N28" s="148"/>
      <c r="O28" s="149"/>
      <c r="P28" s="149"/>
      <c r="Q28" s="149"/>
      <c r="R28" s="149"/>
      <c r="S28" s="150"/>
      <c r="T28" s="148"/>
      <c r="U28" s="149"/>
      <c r="V28" s="149"/>
      <c r="W28" s="149"/>
      <c r="X28" s="150"/>
      <c r="Y28" s="148"/>
      <c r="Z28" s="149"/>
      <c r="AA28" s="149"/>
      <c r="AB28" s="149"/>
      <c r="AC28" s="149"/>
      <c r="AD28" s="149"/>
      <c r="AE28" s="149"/>
      <c r="AF28" s="150"/>
      <c r="AG28" s="148"/>
      <c r="AH28" s="149"/>
      <c r="AI28" s="149"/>
      <c r="AJ28" s="149"/>
      <c r="AK28" s="150"/>
      <c r="AL28" s="148"/>
      <c r="AM28" s="149"/>
      <c r="AN28" s="149"/>
      <c r="AO28" s="149"/>
      <c r="AP28" s="150"/>
      <c r="AQ28" s="148"/>
      <c r="AR28" s="149"/>
      <c r="AS28" s="149"/>
      <c r="AT28" s="149"/>
      <c r="AU28" s="150"/>
      <c r="AV28" s="148"/>
      <c r="AW28" s="149"/>
      <c r="AX28" s="149"/>
      <c r="AY28" s="149"/>
      <c r="AZ28" s="150"/>
      <c r="BA28" s="148"/>
      <c r="BB28" s="149"/>
      <c r="BC28" s="149"/>
      <c r="BD28" s="149"/>
      <c r="BE28" s="150"/>
      <c r="BF28" s="148"/>
      <c r="BG28" s="149"/>
      <c r="BH28" s="149"/>
      <c r="BI28" s="149"/>
      <c r="BJ28" s="150"/>
      <c r="BK28" s="148"/>
      <c r="BL28" s="149"/>
      <c r="BM28" s="149"/>
      <c r="BN28" s="149"/>
      <c r="BO28" s="150"/>
      <c r="BP28" s="148"/>
      <c r="BQ28" s="149"/>
      <c r="BR28" s="149"/>
      <c r="BS28" s="149"/>
      <c r="BT28" s="150"/>
      <c r="BU28" s="148"/>
      <c r="BV28" s="149"/>
      <c r="BW28" s="149"/>
      <c r="BX28" s="149"/>
      <c r="BY28" s="150"/>
      <c r="BZ28" s="148"/>
      <c r="CA28" s="149"/>
      <c r="CB28" s="149"/>
      <c r="CC28" s="149"/>
      <c r="CD28" s="150"/>
      <c r="CE28" s="148"/>
      <c r="CF28" s="149"/>
      <c r="CG28" s="149"/>
      <c r="CH28" s="149"/>
      <c r="CI28" s="150"/>
      <c r="CJ28" s="148"/>
      <c r="CK28" s="149"/>
      <c r="CL28" s="149"/>
      <c r="CM28" s="149"/>
      <c r="CN28" s="150"/>
      <c r="CO28" s="148"/>
      <c r="CP28" s="149"/>
      <c r="CQ28" s="149"/>
      <c r="CR28" s="149"/>
      <c r="CS28" s="150"/>
      <c r="CT28" s="148"/>
      <c r="CU28" s="149"/>
      <c r="CV28" s="149"/>
      <c r="CW28" s="149"/>
      <c r="CX28" s="150"/>
      <c r="CY28" s="148"/>
      <c r="CZ28" s="149"/>
      <c r="DA28" s="149"/>
      <c r="DB28" s="149"/>
      <c r="DC28" s="150"/>
      <c r="DD28" s="148"/>
      <c r="DE28" s="149"/>
      <c r="DF28" s="149"/>
      <c r="DG28" s="149"/>
      <c r="DH28" s="150"/>
      <c r="DI28" s="148"/>
      <c r="DJ28" s="149"/>
      <c r="DK28" s="149"/>
      <c r="DL28" s="149"/>
      <c r="DM28" s="150"/>
      <c r="DN28" s="148"/>
      <c r="DO28" s="149"/>
      <c r="DP28" s="149"/>
      <c r="DQ28" s="149"/>
      <c r="DR28" s="150"/>
      <c r="DS28" s="148"/>
      <c r="DT28" s="149"/>
      <c r="DU28" s="149"/>
      <c r="DV28" s="149"/>
      <c r="DW28" s="150"/>
      <c r="DX28" s="154"/>
      <c r="DY28" s="155"/>
      <c r="DZ28" s="155"/>
      <c r="EA28" s="155"/>
      <c r="EB28" s="162"/>
      <c r="EC28" s="154"/>
      <c r="ED28" s="155"/>
      <c r="EE28" s="155"/>
      <c r="EF28" s="155"/>
      <c r="EG28" s="155"/>
      <c r="EH28" s="162"/>
      <c r="EI28" s="154"/>
      <c r="EJ28" s="155"/>
      <c r="EK28" s="155"/>
      <c r="EL28" s="155"/>
      <c r="EM28" s="162"/>
      <c r="EN28" s="148"/>
      <c r="EO28" s="149"/>
      <c r="EP28" s="149"/>
      <c r="EQ28" s="149"/>
      <c r="ER28" s="149"/>
      <c r="ES28" s="150"/>
      <c r="ET28" s="148"/>
      <c r="EU28" s="149"/>
      <c r="EV28" s="149"/>
      <c r="EW28" s="149"/>
      <c r="EX28" s="149"/>
      <c r="EY28" s="150"/>
      <c r="EZ28" s="148"/>
      <c r="FA28" s="149"/>
      <c r="FB28" s="149"/>
      <c r="FC28" s="149"/>
      <c r="FD28" s="149"/>
      <c r="FE28" s="150"/>
      <c r="FF28" s="148"/>
      <c r="FG28" s="149"/>
      <c r="FH28" s="149"/>
      <c r="FI28" s="149"/>
      <c r="FJ28" s="149"/>
      <c r="FK28" s="150"/>
      <c r="FL28" s="148"/>
      <c r="FM28" s="149"/>
      <c r="FN28" s="149"/>
      <c r="FO28" s="149"/>
      <c r="FP28" s="149"/>
      <c r="FQ28" s="150"/>
      <c r="FR28" s="148"/>
      <c r="FS28" s="149"/>
      <c r="FT28" s="149"/>
      <c r="FU28" s="149"/>
      <c r="FV28" s="149"/>
      <c r="FW28" s="149"/>
      <c r="FX28" s="149"/>
      <c r="FY28" s="149"/>
      <c r="FZ28" s="149"/>
      <c r="GA28" s="149"/>
      <c r="GB28" s="150"/>
      <c r="GC28" s="148"/>
      <c r="GD28" s="149"/>
      <c r="GE28" s="149"/>
      <c r="GF28" s="149"/>
      <c r="GG28" s="149"/>
      <c r="GH28" s="150"/>
      <c r="GI28" s="148"/>
      <c r="GJ28" s="149"/>
      <c r="GK28" s="149"/>
      <c r="GL28" s="149"/>
      <c r="GM28" s="149"/>
      <c r="GN28" s="150"/>
      <c r="GO28" s="148"/>
      <c r="GP28" s="149"/>
      <c r="GQ28" s="149"/>
      <c r="GR28" s="149"/>
      <c r="GS28" s="149"/>
      <c r="GT28" s="150"/>
      <c r="GU28" s="148"/>
      <c r="GV28" s="149"/>
      <c r="GW28" s="149"/>
      <c r="GX28" s="149"/>
      <c r="GY28" s="149"/>
      <c r="GZ28" s="149"/>
      <c r="HA28" s="149"/>
      <c r="HB28" s="150"/>
      <c r="HC28" s="148"/>
      <c r="HD28" s="149"/>
      <c r="HE28" s="149"/>
      <c r="HF28" s="149"/>
      <c r="HG28" s="149"/>
      <c r="HH28" s="150"/>
    </row>
    <row r="29" spans="1:216" s="4" customFormat="1" ht="8.25" hidden="1" customHeight="1" x14ac:dyDescent="0.15">
      <c r="A29" s="148"/>
      <c r="B29" s="149"/>
      <c r="C29" s="150"/>
      <c r="D29" s="148"/>
      <c r="E29" s="149"/>
      <c r="F29" s="149"/>
      <c r="G29" s="149"/>
      <c r="H29" s="149"/>
      <c r="I29" s="149"/>
      <c r="J29" s="149"/>
      <c r="K29" s="149"/>
      <c r="L29" s="149"/>
      <c r="M29" s="150"/>
      <c r="N29" s="148"/>
      <c r="O29" s="149"/>
      <c r="P29" s="149"/>
      <c r="Q29" s="149"/>
      <c r="R29" s="149"/>
      <c r="S29" s="150"/>
      <c r="T29" s="148"/>
      <c r="U29" s="149"/>
      <c r="V29" s="149"/>
      <c r="W29" s="149"/>
      <c r="X29" s="150"/>
      <c r="Y29" s="148"/>
      <c r="Z29" s="149"/>
      <c r="AA29" s="149"/>
      <c r="AB29" s="149"/>
      <c r="AC29" s="149"/>
      <c r="AD29" s="149"/>
      <c r="AE29" s="149"/>
      <c r="AF29" s="150"/>
      <c r="AG29" s="148"/>
      <c r="AH29" s="149"/>
      <c r="AI29" s="149"/>
      <c r="AJ29" s="149"/>
      <c r="AK29" s="150"/>
      <c r="AL29" s="148"/>
      <c r="AM29" s="149"/>
      <c r="AN29" s="149"/>
      <c r="AO29" s="149"/>
      <c r="AP29" s="150"/>
      <c r="AQ29" s="148"/>
      <c r="AR29" s="149"/>
      <c r="AS29" s="149"/>
      <c r="AT29" s="149"/>
      <c r="AU29" s="150"/>
      <c r="AV29" s="148"/>
      <c r="AW29" s="149"/>
      <c r="AX29" s="149"/>
      <c r="AY29" s="149"/>
      <c r="AZ29" s="150"/>
      <c r="BA29" s="148"/>
      <c r="BB29" s="149"/>
      <c r="BC29" s="149"/>
      <c r="BD29" s="149"/>
      <c r="BE29" s="150"/>
      <c r="BF29" s="148"/>
      <c r="BG29" s="149"/>
      <c r="BH29" s="149"/>
      <c r="BI29" s="149"/>
      <c r="BJ29" s="150"/>
      <c r="BK29" s="148"/>
      <c r="BL29" s="149"/>
      <c r="BM29" s="149"/>
      <c r="BN29" s="149"/>
      <c r="BO29" s="150"/>
      <c r="BP29" s="148"/>
      <c r="BQ29" s="149"/>
      <c r="BR29" s="149"/>
      <c r="BS29" s="149"/>
      <c r="BT29" s="150"/>
      <c r="BU29" s="148"/>
      <c r="BV29" s="149"/>
      <c r="BW29" s="149"/>
      <c r="BX29" s="149"/>
      <c r="BY29" s="150"/>
      <c r="BZ29" s="148"/>
      <c r="CA29" s="149"/>
      <c r="CB29" s="149"/>
      <c r="CC29" s="149"/>
      <c r="CD29" s="150"/>
      <c r="CE29" s="148"/>
      <c r="CF29" s="149"/>
      <c r="CG29" s="149"/>
      <c r="CH29" s="149"/>
      <c r="CI29" s="150"/>
      <c r="CJ29" s="148"/>
      <c r="CK29" s="149"/>
      <c r="CL29" s="149"/>
      <c r="CM29" s="149"/>
      <c r="CN29" s="150"/>
      <c r="CO29" s="148"/>
      <c r="CP29" s="149"/>
      <c r="CQ29" s="149"/>
      <c r="CR29" s="149"/>
      <c r="CS29" s="150"/>
      <c r="CT29" s="148"/>
      <c r="CU29" s="149"/>
      <c r="CV29" s="149"/>
      <c r="CW29" s="149"/>
      <c r="CX29" s="150"/>
      <c r="CY29" s="148"/>
      <c r="CZ29" s="149"/>
      <c r="DA29" s="149"/>
      <c r="DB29" s="149"/>
      <c r="DC29" s="150"/>
      <c r="DD29" s="148"/>
      <c r="DE29" s="149"/>
      <c r="DF29" s="149"/>
      <c r="DG29" s="149"/>
      <c r="DH29" s="150"/>
      <c r="DI29" s="148"/>
      <c r="DJ29" s="149"/>
      <c r="DK29" s="149"/>
      <c r="DL29" s="149"/>
      <c r="DM29" s="150"/>
      <c r="DN29" s="148"/>
      <c r="DO29" s="149"/>
      <c r="DP29" s="149"/>
      <c r="DQ29" s="149"/>
      <c r="DR29" s="150"/>
      <c r="DS29" s="148"/>
      <c r="DT29" s="149"/>
      <c r="DU29" s="149"/>
      <c r="DV29" s="149"/>
      <c r="DW29" s="150"/>
      <c r="DX29" s="23"/>
      <c r="DY29" s="24"/>
      <c r="DZ29" s="24"/>
      <c r="EA29" s="24"/>
      <c r="EB29" s="25"/>
      <c r="EN29" s="148"/>
      <c r="EO29" s="149"/>
      <c r="EP29" s="149"/>
      <c r="EQ29" s="149"/>
      <c r="ER29" s="149"/>
      <c r="ES29" s="150"/>
      <c r="ET29" s="148"/>
      <c r="EU29" s="149"/>
      <c r="EV29" s="149"/>
      <c r="EW29" s="149"/>
      <c r="EX29" s="149"/>
      <c r="EY29" s="150"/>
      <c r="EZ29" s="148"/>
      <c r="FA29" s="149"/>
      <c r="FB29" s="149"/>
      <c r="FC29" s="149"/>
      <c r="FD29" s="149"/>
      <c r="FE29" s="150"/>
      <c r="FF29" s="148"/>
      <c r="FG29" s="149"/>
      <c r="FH29" s="149"/>
      <c r="FI29" s="149"/>
      <c r="FJ29" s="149"/>
      <c r="FK29" s="150"/>
      <c r="FL29" s="148"/>
      <c r="FM29" s="149"/>
      <c r="FN29" s="149"/>
      <c r="FO29" s="149"/>
      <c r="FP29" s="149"/>
      <c r="FQ29" s="150"/>
      <c r="FR29" s="148"/>
      <c r="FS29" s="149"/>
      <c r="FT29" s="149"/>
      <c r="FU29" s="149"/>
      <c r="FV29" s="149"/>
      <c r="FW29" s="149"/>
      <c r="FX29" s="149"/>
      <c r="FY29" s="149"/>
      <c r="FZ29" s="149"/>
      <c r="GA29" s="149"/>
      <c r="GB29" s="150"/>
      <c r="GC29" s="148"/>
      <c r="GD29" s="149"/>
      <c r="GE29" s="149"/>
      <c r="GF29" s="149"/>
      <c r="GG29" s="149"/>
      <c r="GH29" s="150"/>
      <c r="GI29" s="148"/>
      <c r="GJ29" s="149"/>
      <c r="GK29" s="149"/>
      <c r="GL29" s="149"/>
      <c r="GM29" s="149"/>
      <c r="GN29" s="150"/>
      <c r="GO29" s="148"/>
      <c r="GP29" s="149"/>
      <c r="GQ29" s="149"/>
      <c r="GR29" s="149"/>
      <c r="GS29" s="149"/>
      <c r="GT29" s="150"/>
      <c r="GU29" s="148"/>
      <c r="GV29" s="149"/>
      <c r="GW29" s="149"/>
      <c r="GX29" s="149"/>
      <c r="GY29" s="149"/>
      <c r="GZ29" s="149"/>
      <c r="HA29" s="149"/>
      <c r="HB29" s="150"/>
      <c r="HC29" s="148"/>
      <c r="HD29" s="149"/>
      <c r="HE29" s="149"/>
      <c r="HF29" s="149"/>
      <c r="HG29" s="149"/>
      <c r="HH29" s="150"/>
    </row>
    <row r="30" spans="1:216" s="4" customFormat="1" ht="5.25" hidden="1" customHeight="1" x14ac:dyDescent="0.15">
      <c r="A30" s="148"/>
      <c r="B30" s="149"/>
      <c r="C30" s="150"/>
      <c r="D30" s="148"/>
      <c r="E30" s="149"/>
      <c r="F30" s="149"/>
      <c r="G30" s="149"/>
      <c r="H30" s="149"/>
      <c r="I30" s="149"/>
      <c r="J30" s="149"/>
      <c r="K30" s="149"/>
      <c r="L30" s="149"/>
      <c r="M30" s="150"/>
      <c r="N30" s="148"/>
      <c r="O30" s="149"/>
      <c r="P30" s="149"/>
      <c r="Q30" s="149"/>
      <c r="R30" s="149"/>
      <c r="S30" s="150"/>
      <c r="T30" s="148"/>
      <c r="U30" s="149"/>
      <c r="V30" s="149"/>
      <c r="W30" s="149"/>
      <c r="X30" s="150"/>
      <c r="Y30" s="148"/>
      <c r="Z30" s="149"/>
      <c r="AA30" s="149"/>
      <c r="AB30" s="149"/>
      <c r="AC30" s="149"/>
      <c r="AD30" s="149"/>
      <c r="AE30" s="149"/>
      <c r="AF30" s="150"/>
      <c r="AG30" s="148"/>
      <c r="AH30" s="149"/>
      <c r="AI30" s="149"/>
      <c r="AJ30" s="149"/>
      <c r="AK30" s="150"/>
      <c r="AL30" s="148"/>
      <c r="AM30" s="149"/>
      <c r="AN30" s="149"/>
      <c r="AO30" s="149"/>
      <c r="AP30" s="150"/>
      <c r="AQ30" s="148"/>
      <c r="AR30" s="149"/>
      <c r="AS30" s="149"/>
      <c r="AT30" s="149"/>
      <c r="AU30" s="150"/>
      <c r="AV30" s="148"/>
      <c r="AW30" s="149"/>
      <c r="AX30" s="149"/>
      <c r="AY30" s="149"/>
      <c r="AZ30" s="150"/>
      <c r="BA30" s="148"/>
      <c r="BB30" s="149"/>
      <c r="BC30" s="149"/>
      <c r="BD30" s="149"/>
      <c r="BE30" s="150"/>
      <c r="BF30" s="148"/>
      <c r="BG30" s="149"/>
      <c r="BH30" s="149"/>
      <c r="BI30" s="149"/>
      <c r="BJ30" s="150"/>
      <c r="BK30" s="148"/>
      <c r="BL30" s="149"/>
      <c r="BM30" s="149"/>
      <c r="BN30" s="149"/>
      <c r="BO30" s="150"/>
      <c r="BP30" s="148"/>
      <c r="BQ30" s="149"/>
      <c r="BR30" s="149"/>
      <c r="BS30" s="149"/>
      <c r="BT30" s="150"/>
      <c r="BU30" s="148"/>
      <c r="BV30" s="149"/>
      <c r="BW30" s="149"/>
      <c r="BX30" s="149"/>
      <c r="BY30" s="150"/>
      <c r="BZ30" s="148"/>
      <c r="CA30" s="149"/>
      <c r="CB30" s="149"/>
      <c r="CC30" s="149"/>
      <c r="CD30" s="150"/>
      <c r="CE30" s="148"/>
      <c r="CF30" s="149"/>
      <c r="CG30" s="149"/>
      <c r="CH30" s="149"/>
      <c r="CI30" s="150"/>
      <c r="CJ30" s="148"/>
      <c r="CK30" s="149"/>
      <c r="CL30" s="149"/>
      <c r="CM30" s="149"/>
      <c r="CN30" s="150"/>
      <c r="CO30" s="148"/>
      <c r="CP30" s="149"/>
      <c r="CQ30" s="149"/>
      <c r="CR30" s="149"/>
      <c r="CS30" s="150"/>
      <c r="CT30" s="148"/>
      <c r="CU30" s="149"/>
      <c r="CV30" s="149"/>
      <c r="CW30" s="149"/>
      <c r="CX30" s="150"/>
      <c r="CY30" s="148"/>
      <c r="CZ30" s="149"/>
      <c r="DA30" s="149"/>
      <c r="DB30" s="149"/>
      <c r="DC30" s="150"/>
      <c r="DD30" s="148"/>
      <c r="DE30" s="149"/>
      <c r="DF30" s="149"/>
      <c r="DG30" s="149"/>
      <c r="DH30" s="150"/>
      <c r="DI30" s="148"/>
      <c r="DJ30" s="149"/>
      <c r="DK30" s="149"/>
      <c r="DL30" s="149"/>
      <c r="DM30" s="150"/>
      <c r="DN30" s="148"/>
      <c r="DO30" s="149"/>
      <c r="DP30" s="149"/>
      <c r="DQ30" s="149"/>
      <c r="DR30" s="150"/>
      <c r="DS30" s="148"/>
      <c r="DT30" s="149"/>
      <c r="DU30" s="149"/>
      <c r="DV30" s="149"/>
      <c r="DW30" s="150"/>
      <c r="DX30" s="23"/>
      <c r="DY30" s="24"/>
      <c r="DZ30" s="24"/>
      <c r="EA30" s="24"/>
      <c r="EB30" s="25"/>
      <c r="EN30" s="148"/>
      <c r="EO30" s="149"/>
      <c r="EP30" s="149"/>
      <c r="EQ30" s="149"/>
      <c r="ER30" s="149"/>
      <c r="ES30" s="150"/>
      <c r="ET30" s="148"/>
      <c r="EU30" s="149"/>
      <c r="EV30" s="149"/>
      <c r="EW30" s="149"/>
      <c r="EX30" s="149"/>
      <c r="EY30" s="150"/>
      <c r="EZ30" s="148"/>
      <c r="FA30" s="149"/>
      <c r="FB30" s="149"/>
      <c r="FC30" s="149"/>
      <c r="FD30" s="149"/>
      <c r="FE30" s="150"/>
      <c r="FF30" s="148"/>
      <c r="FG30" s="149"/>
      <c r="FH30" s="149"/>
      <c r="FI30" s="149"/>
      <c r="FJ30" s="149"/>
      <c r="FK30" s="150"/>
      <c r="FL30" s="148"/>
      <c r="FM30" s="149"/>
      <c r="FN30" s="149"/>
      <c r="FO30" s="149"/>
      <c r="FP30" s="149"/>
      <c r="FQ30" s="150"/>
      <c r="FR30" s="148"/>
      <c r="FS30" s="149"/>
      <c r="FT30" s="149"/>
      <c r="FU30" s="149"/>
      <c r="FV30" s="149"/>
      <c r="FW30" s="149"/>
      <c r="FX30" s="149"/>
      <c r="FY30" s="149"/>
      <c r="FZ30" s="149"/>
      <c r="GA30" s="149"/>
      <c r="GB30" s="150"/>
      <c r="GC30" s="148"/>
      <c r="GD30" s="149"/>
      <c r="GE30" s="149"/>
      <c r="GF30" s="149"/>
      <c r="GG30" s="149"/>
      <c r="GH30" s="150"/>
      <c r="GI30" s="148"/>
      <c r="GJ30" s="149"/>
      <c r="GK30" s="149"/>
      <c r="GL30" s="149"/>
      <c r="GM30" s="149"/>
      <c r="GN30" s="150"/>
      <c r="GO30" s="148"/>
      <c r="GP30" s="149"/>
      <c r="GQ30" s="149"/>
      <c r="GR30" s="149"/>
      <c r="GS30" s="149"/>
      <c r="GT30" s="150"/>
      <c r="GU30" s="148"/>
      <c r="GV30" s="149"/>
      <c r="GW30" s="149"/>
      <c r="GX30" s="149"/>
      <c r="GY30" s="149"/>
      <c r="GZ30" s="149"/>
      <c r="HA30" s="149"/>
      <c r="HB30" s="150"/>
      <c r="HC30" s="148"/>
      <c r="HD30" s="149"/>
      <c r="HE30" s="149"/>
      <c r="HF30" s="149"/>
      <c r="HG30" s="149"/>
      <c r="HH30" s="150"/>
    </row>
    <row r="31" spans="1:216" s="4" customFormat="1" ht="8.25" hidden="1" customHeight="1" x14ac:dyDescent="0.15">
      <c r="A31" s="148"/>
      <c r="B31" s="149"/>
      <c r="C31" s="150"/>
      <c r="D31" s="148"/>
      <c r="E31" s="149"/>
      <c r="F31" s="149"/>
      <c r="G31" s="149"/>
      <c r="H31" s="149"/>
      <c r="I31" s="149"/>
      <c r="J31" s="149"/>
      <c r="K31" s="149"/>
      <c r="L31" s="149"/>
      <c r="M31" s="150"/>
      <c r="N31" s="148"/>
      <c r="O31" s="149"/>
      <c r="P31" s="149"/>
      <c r="Q31" s="149"/>
      <c r="R31" s="149"/>
      <c r="S31" s="150"/>
      <c r="T31" s="148"/>
      <c r="U31" s="149"/>
      <c r="V31" s="149"/>
      <c r="W31" s="149"/>
      <c r="X31" s="150"/>
      <c r="Y31" s="148"/>
      <c r="Z31" s="149"/>
      <c r="AA31" s="149"/>
      <c r="AB31" s="149"/>
      <c r="AC31" s="149"/>
      <c r="AD31" s="149"/>
      <c r="AE31" s="149"/>
      <c r="AF31" s="150"/>
      <c r="AG31" s="148"/>
      <c r="AH31" s="149"/>
      <c r="AI31" s="149"/>
      <c r="AJ31" s="149"/>
      <c r="AK31" s="150"/>
      <c r="AL31" s="148"/>
      <c r="AM31" s="149"/>
      <c r="AN31" s="149"/>
      <c r="AO31" s="149"/>
      <c r="AP31" s="150"/>
      <c r="AQ31" s="148"/>
      <c r="AR31" s="149"/>
      <c r="AS31" s="149"/>
      <c r="AT31" s="149"/>
      <c r="AU31" s="150"/>
      <c r="AV31" s="148"/>
      <c r="AW31" s="149"/>
      <c r="AX31" s="149"/>
      <c r="AY31" s="149"/>
      <c r="AZ31" s="150"/>
      <c r="BA31" s="148"/>
      <c r="BB31" s="149"/>
      <c r="BC31" s="149"/>
      <c r="BD31" s="149"/>
      <c r="BE31" s="150"/>
      <c r="BF31" s="148"/>
      <c r="BG31" s="149"/>
      <c r="BH31" s="149"/>
      <c r="BI31" s="149"/>
      <c r="BJ31" s="150"/>
      <c r="BK31" s="148"/>
      <c r="BL31" s="149"/>
      <c r="BM31" s="149"/>
      <c r="BN31" s="149"/>
      <c r="BO31" s="150"/>
      <c r="BP31" s="148"/>
      <c r="BQ31" s="149"/>
      <c r="BR31" s="149"/>
      <c r="BS31" s="149"/>
      <c r="BT31" s="150"/>
      <c r="BU31" s="148"/>
      <c r="BV31" s="149"/>
      <c r="BW31" s="149"/>
      <c r="BX31" s="149"/>
      <c r="BY31" s="150"/>
      <c r="BZ31" s="148"/>
      <c r="CA31" s="149"/>
      <c r="CB31" s="149"/>
      <c r="CC31" s="149"/>
      <c r="CD31" s="150"/>
      <c r="CE31" s="148"/>
      <c r="CF31" s="149"/>
      <c r="CG31" s="149"/>
      <c r="CH31" s="149"/>
      <c r="CI31" s="150"/>
      <c r="CJ31" s="148"/>
      <c r="CK31" s="149"/>
      <c r="CL31" s="149"/>
      <c r="CM31" s="149"/>
      <c r="CN31" s="150"/>
      <c r="CO31" s="148"/>
      <c r="CP31" s="149"/>
      <c r="CQ31" s="149"/>
      <c r="CR31" s="149"/>
      <c r="CS31" s="150"/>
      <c r="CT31" s="148"/>
      <c r="CU31" s="149"/>
      <c r="CV31" s="149"/>
      <c r="CW31" s="149"/>
      <c r="CX31" s="150"/>
      <c r="CY31" s="148"/>
      <c r="CZ31" s="149"/>
      <c r="DA31" s="149"/>
      <c r="DB31" s="149"/>
      <c r="DC31" s="150"/>
      <c r="DD31" s="148"/>
      <c r="DE31" s="149"/>
      <c r="DF31" s="149"/>
      <c r="DG31" s="149"/>
      <c r="DH31" s="150"/>
      <c r="DI31" s="148"/>
      <c r="DJ31" s="149"/>
      <c r="DK31" s="149"/>
      <c r="DL31" s="149"/>
      <c r="DM31" s="150"/>
      <c r="DN31" s="148"/>
      <c r="DO31" s="149"/>
      <c r="DP31" s="149"/>
      <c r="DQ31" s="149"/>
      <c r="DR31" s="150"/>
      <c r="DS31" s="148"/>
      <c r="DT31" s="149"/>
      <c r="DU31" s="149"/>
      <c r="DV31" s="149"/>
      <c r="DW31" s="150"/>
      <c r="DX31" s="23"/>
      <c r="DY31" s="24"/>
      <c r="DZ31" s="24"/>
      <c r="EA31" s="24"/>
      <c r="EB31" s="25"/>
      <c r="EN31" s="148"/>
      <c r="EO31" s="149"/>
      <c r="EP31" s="149"/>
      <c r="EQ31" s="149"/>
      <c r="ER31" s="149"/>
      <c r="ES31" s="150"/>
      <c r="ET31" s="148"/>
      <c r="EU31" s="149"/>
      <c r="EV31" s="149"/>
      <c r="EW31" s="149"/>
      <c r="EX31" s="149"/>
      <c r="EY31" s="150"/>
      <c r="EZ31" s="148"/>
      <c r="FA31" s="149"/>
      <c r="FB31" s="149"/>
      <c r="FC31" s="149"/>
      <c r="FD31" s="149"/>
      <c r="FE31" s="150"/>
      <c r="FF31" s="148"/>
      <c r="FG31" s="149"/>
      <c r="FH31" s="149"/>
      <c r="FI31" s="149"/>
      <c r="FJ31" s="149"/>
      <c r="FK31" s="150"/>
      <c r="FL31" s="148"/>
      <c r="FM31" s="149"/>
      <c r="FN31" s="149"/>
      <c r="FO31" s="149"/>
      <c r="FP31" s="149"/>
      <c r="FQ31" s="150"/>
      <c r="FR31" s="148"/>
      <c r="FS31" s="149"/>
      <c r="FT31" s="149"/>
      <c r="FU31" s="149"/>
      <c r="FV31" s="149"/>
      <c r="FW31" s="149"/>
      <c r="FX31" s="149"/>
      <c r="FY31" s="149"/>
      <c r="FZ31" s="149"/>
      <c r="GA31" s="149"/>
      <c r="GB31" s="150"/>
      <c r="GC31" s="148"/>
      <c r="GD31" s="149"/>
      <c r="GE31" s="149"/>
      <c r="GF31" s="149"/>
      <c r="GG31" s="149"/>
      <c r="GH31" s="150"/>
      <c r="GI31" s="148"/>
      <c r="GJ31" s="149"/>
      <c r="GK31" s="149"/>
      <c r="GL31" s="149"/>
      <c r="GM31" s="149"/>
      <c r="GN31" s="150"/>
      <c r="GO31" s="148"/>
      <c r="GP31" s="149"/>
      <c r="GQ31" s="149"/>
      <c r="GR31" s="149"/>
      <c r="GS31" s="149"/>
      <c r="GT31" s="150"/>
      <c r="GU31" s="148"/>
      <c r="GV31" s="149"/>
      <c r="GW31" s="149"/>
      <c r="GX31" s="149"/>
      <c r="GY31" s="149"/>
      <c r="GZ31" s="149"/>
      <c r="HA31" s="149"/>
      <c r="HB31" s="150"/>
      <c r="HC31" s="148"/>
      <c r="HD31" s="149"/>
      <c r="HE31" s="149"/>
      <c r="HF31" s="149"/>
      <c r="HG31" s="149"/>
      <c r="HH31" s="150"/>
    </row>
    <row r="32" spans="1:216" s="4" customFormat="1" ht="8.25" hidden="1" customHeight="1" x14ac:dyDescent="0.15">
      <c r="A32" s="148"/>
      <c r="B32" s="149"/>
      <c r="C32" s="150"/>
      <c r="D32" s="148"/>
      <c r="E32" s="149"/>
      <c r="F32" s="149"/>
      <c r="G32" s="149"/>
      <c r="H32" s="149"/>
      <c r="I32" s="149"/>
      <c r="J32" s="149"/>
      <c r="K32" s="149"/>
      <c r="L32" s="149"/>
      <c r="M32" s="150"/>
      <c r="N32" s="148"/>
      <c r="O32" s="149"/>
      <c r="P32" s="149"/>
      <c r="Q32" s="149"/>
      <c r="R32" s="149"/>
      <c r="S32" s="150"/>
      <c r="T32" s="148"/>
      <c r="U32" s="149"/>
      <c r="V32" s="149"/>
      <c r="W32" s="149"/>
      <c r="X32" s="150"/>
      <c r="Y32" s="148"/>
      <c r="Z32" s="149"/>
      <c r="AA32" s="149"/>
      <c r="AB32" s="149"/>
      <c r="AC32" s="149"/>
      <c r="AD32" s="149"/>
      <c r="AE32" s="149"/>
      <c r="AF32" s="150"/>
      <c r="AG32" s="148"/>
      <c r="AH32" s="149"/>
      <c r="AI32" s="149"/>
      <c r="AJ32" s="149"/>
      <c r="AK32" s="150"/>
      <c r="AL32" s="148"/>
      <c r="AM32" s="149"/>
      <c r="AN32" s="149"/>
      <c r="AO32" s="149"/>
      <c r="AP32" s="150"/>
      <c r="AQ32" s="148"/>
      <c r="AR32" s="149"/>
      <c r="AS32" s="149"/>
      <c r="AT32" s="149"/>
      <c r="AU32" s="150"/>
      <c r="AV32" s="148"/>
      <c r="AW32" s="149"/>
      <c r="AX32" s="149"/>
      <c r="AY32" s="149"/>
      <c r="AZ32" s="150"/>
      <c r="BA32" s="148"/>
      <c r="BB32" s="149"/>
      <c r="BC32" s="149"/>
      <c r="BD32" s="149"/>
      <c r="BE32" s="150"/>
      <c r="BF32" s="148"/>
      <c r="BG32" s="149"/>
      <c r="BH32" s="149"/>
      <c r="BI32" s="149"/>
      <c r="BJ32" s="150"/>
      <c r="BK32" s="148"/>
      <c r="BL32" s="149"/>
      <c r="BM32" s="149"/>
      <c r="BN32" s="149"/>
      <c r="BO32" s="150"/>
      <c r="BP32" s="148"/>
      <c r="BQ32" s="149"/>
      <c r="BR32" s="149"/>
      <c r="BS32" s="149"/>
      <c r="BT32" s="150"/>
      <c r="BU32" s="148"/>
      <c r="BV32" s="149"/>
      <c r="BW32" s="149"/>
      <c r="BX32" s="149"/>
      <c r="BY32" s="150"/>
      <c r="BZ32" s="148"/>
      <c r="CA32" s="149"/>
      <c r="CB32" s="149"/>
      <c r="CC32" s="149"/>
      <c r="CD32" s="150"/>
      <c r="CE32" s="148"/>
      <c r="CF32" s="149"/>
      <c r="CG32" s="149"/>
      <c r="CH32" s="149"/>
      <c r="CI32" s="150"/>
      <c r="CJ32" s="148"/>
      <c r="CK32" s="149"/>
      <c r="CL32" s="149"/>
      <c r="CM32" s="149"/>
      <c r="CN32" s="150"/>
      <c r="CO32" s="148"/>
      <c r="CP32" s="149"/>
      <c r="CQ32" s="149"/>
      <c r="CR32" s="149"/>
      <c r="CS32" s="150"/>
      <c r="CT32" s="148"/>
      <c r="CU32" s="149"/>
      <c r="CV32" s="149"/>
      <c r="CW32" s="149"/>
      <c r="CX32" s="150"/>
      <c r="CY32" s="148"/>
      <c r="CZ32" s="149"/>
      <c r="DA32" s="149"/>
      <c r="DB32" s="149"/>
      <c r="DC32" s="150"/>
      <c r="DD32" s="148"/>
      <c r="DE32" s="149"/>
      <c r="DF32" s="149"/>
      <c r="DG32" s="149"/>
      <c r="DH32" s="150"/>
      <c r="DI32" s="148"/>
      <c r="DJ32" s="149"/>
      <c r="DK32" s="149"/>
      <c r="DL32" s="149"/>
      <c r="DM32" s="150"/>
      <c r="DN32" s="148"/>
      <c r="DO32" s="149"/>
      <c r="DP32" s="149"/>
      <c r="DQ32" s="149"/>
      <c r="DR32" s="150"/>
      <c r="DS32" s="148"/>
      <c r="DT32" s="149"/>
      <c r="DU32" s="149"/>
      <c r="DV32" s="149"/>
      <c r="DW32" s="150"/>
      <c r="DX32" s="23"/>
      <c r="DY32" s="24"/>
      <c r="DZ32" s="24"/>
      <c r="EA32" s="24"/>
      <c r="EB32" s="25"/>
      <c r="EN32" s="148"/>
      <c r="EO32" s="149"/>
      <c r="EP32" s="149"/>
      <c r="EQ32" s="149"/>
      <c r="ER32" s="149"/>
      <c r="ES32" s="150"/>
      <c r="ET32" s="148"/>
      <c r="EU32" s="149"/>
      <c r="EV32" s="149"/>
      <c r="EW32" s="149"/>
      <c r="EX32" s="149"/>
      <c r="EY32" s="150"/>
      <c r="EZ32" s="148"/>
      <c r="FA32" s="149"/>
      <c r="FB32" s="149"/>
      <c r="FC32" s="149"/>
      <c r="FD32" s="149"/>
      <c r="FE32" s="150"/>
      <c r="FF32" s="148"/>
      <c r="FG32" s="149"/>
      <c r="FH32" s="149"/>
      <c r="FI32" s="149"/>
      <c r="FJ32" s="149"/>
      <c r="FK32" s="150"/>
      <c r="FL32" s="148"/>
      <c r="FM32" s="149"/>
      <c r="FN32" s="149"/>
      <c r="FO32" s="149"/>
      <c r="FP32" s="149"/>
      <c r="FQ32" s="150"/>
      <c r="FR32" s="148"/>
      <c r="FS32" s="149"/>
      <c r="FT32" s="149"/>
      <c r="FU32" s="149"/>
      <c r="FV32" s="149"/>
      <c r="FW32" s="149"/>
      <c r="FX32" s="149"/>
      <c r="FY32" s="149"/>
      <c r="FZ32" s="149"/>
      <c r="GA32" s="149"/>
      <c r="GB32" s="150"/>
      <c r="GC32" s="148"/>
      <c r="GD32" s="149"/>
      <c r="GE32" s="149"/>
      <c r="GF32" s="149"/>
      <c r="GG32" s="149"/>
      <c r="GH32" s="150"/>
      <c r="GI32" s="148"/>
      <c r="GJ32" s="149"/>
      <c r="GK32" s="149"/>
      <c r="GL32" s="149"/>
      <c r="GM32" s="149"/>
      <c r="GN32" s="150"/>
      <c r="GO32" s="148"/>
      <c r="GP32" s="149"/>
      <c r="GQ32" s="149"/>
      <c r="GR32" s="149"/>
      <c r="GS32" s="149"/>
      <c r="GT32" s="150"/>
      <c r="GU32" s="148"/>
      <c r="GV32" s="149"/>
      <c r="GW32" s="149"/>
      <c r="GX32" s="149"/>
      <c r="GY32" s="149"/>
      <c r="GZ32" s="149"/>
      <c r="HA32" s="149"/>
      <c r="HB32" s="150"/>
      <c r="HC32" s="148"/>
      <c r="HD32" s="149"/>
      <c r="HE32" s="149"/>
      <c r="HF32" s="149"/>
      <c r="HG32" s="149"/>
      <c r="HH32" s="150"/>
    </row>
    <row r="33" spans="1:216" s="4" customFormat="1" ht="6.75" hidden="1" customHeight="1" x14ac:dyDescent="0.15">
      <c r="A33" s="148"/>
      <c r="B33" s="149"/>
      <c r="C33" s="150"/>
      <c r="D33" s="148"/>
      <c r="E33" s="149"/>
      <c r="F33" s="149"/>
      <c r="G33" s="149"/>
      <c r="H33" s="149"/>
      <c r="I33" s="149"/>
      <c r="J33" s="149"/>
      <c r="K33" s="149"/>
      <c r="L33" s="149"/>
      <c r="M33" s="150"/>
      <c r="N33" s="148"/>
      <c r="O33" s="149"/>
      <c r="P33" s="149"/>
      <c r="Q33" s="149"/>
      <c r="R33" s="149"/>
      <c r="S33" s="150"/>
      <c r="T33" s="148"/>
      <c r="U33" s="149"/>
      <c r="V33" s="149"/>
      <c r="W33" s="149"/>
      <c r="X33" s="150"/>
      <c r="Y33" s="148"/>
      <c r="Z33" s="149"/>
      <c r="AA33" s="149"/>
      <c r="AB33" s="149"/>
      <c r="AC33" s="149"/>
      <c r="AD33" s="149"/>
      <c r="AE33" s="149"/>
      <c r="AF33" s="150"/>
      <c r="AG33" s="148"/>
      <c r="AH33" s="149"/>
      <c r="AI33" s="149"/>
      <c r="AJ33" s="149"/>
      <c r="AK33" s="150"/>
      <c r="AL33" s="148"/>
      <c r="AM33" s="149"/>
      <c r="AN33" s="149"/>
      <c r="AO33" s="149"/>
      <c r="AP33" s="150"/>
      <c r="AQ33" s="148"/>
      <c r="AR33" s="149"/>
      <c r="AS33" s="149"/>
      <c r="AT33" s="149"/>
      <c r="AU33" s="150"/>
      <c r="AV33" s="148"/>
      <c r="AW33" s="149"/>
      <c r="AX33" s="149"/>
      <c r="AY33" s="149"/>
      <c r="AZ33" s="150"/>
      <c r="BA33" s="148"/>
      <c r="BB33" s="149"/>
      <c r="BC33" s="149"/>
      <c r="BD33" s="149"/>
      <c r="BE33" s="150"/>
      <c r="BF33" s="148"/>
      <c r="BG33" s="149"/>
      <c r="BH33" s="149"/>
      <c r="BI33" s="149"/>
      <c r="BJ33" s="150"/>
      <c r="BK33" s="148"/>
      <c r="BL33" s="149"/>
      <c r="BM33" s="149"/>
      <c r="BN33" s="149"/>
      <c r="BO33" s="150"/>
      <c r="BP33" s="148"/>
      <c r="BQ33" s="149"/>
      <c r="BR33" s="149"/>
      <c r="BS33" s="149"/>
      <c r="BT33" s="150"/>
      <c r="BU33" s="148"/>
      <c r="BV33" s="149"/>
      <c r="BW33" s="149"/>
      <c r="BX33" s="149"/>
      <c r="BY33" s="150"/>
      <c r="BZ33" s="148"/>
      <c r="CA33" s="149"/>
      <c r="CB33" s="149"/>
      <c r="CC33" s="149"/>
      <c r="CD33" s="150"/>
      <c r="CE33" s="148"/>
      <c r="CF33" s="149"/>
      <c r="CG33" s="149"/>
      <c r="CH33" s="149"/>
      <c r="CI33" s="150"/>
      <c r="CJ33" s="148"/>
      <c r="CK33" s="149"/>
      <c r="CL33" s="149"/>
      <c r="CM33" s="149"/>
      <c r="CN33" s="150"/>
      <c r="CO33" s="148"/>
      <c r="CP33" s="149"/>
      <c r="CQ33" s="149"/>
      <c r="CR33" s="149"/>
      <c r="CS33" s="150"/>
      <c r="CT33" s="148"/>
      <c r="CU33" s="149"/>
      <c r="CV33" s="149"/>
      <c r="CW33" s="149"/>
      <c r="CX33" s="150"/>
      <c r="CY33" s="148"/>
      <c r="CZ33" s="149"/>
      <c r="DA33" s="149"/>
      <c r="DB33" s="149"/>
      <c r="DC33" s="150"/>
      <c r="DD33" s="148"/>
      <c r="DE33" s="149"/>
      <c r="DF33" s="149"/>
      <c r="DG33" s="149"/>
      <c r="DH33" s="150"/>
      <c r="DI33" s="148"/>
      <c r="DJ33" s="149"/>
      <c r="DK33" s="149"/>
      <c r="DL33" s="149"/>
      <c r="DM33" s="150"/>
      <c r="DN33" s="148"/>
      <c r="DO33" s="149"/>
      <c r="DP33" s="149"/>
      <c r="DQ33" s="149"/>
      <c r="DR33" s="150"/>
      <c r="DS33" s="148"/>
      <c r="DT33" s="149"/>
      <c r="DU33" s="149"/>
      <c r="DV33" s="149"/>
      <c r="DW33" s="150"/>
      <c r="DX33" s="23"/>
      <c r="DY33" s="24"/>
      <c r="DZ33" s="24"/>
      <c r="EA33" s="24"/>
      <c r="EB33" s="25"/>
      <c r="EN33" s="148"/>
      <c r="EO33" s="149"/>
      <c r="EP33" s="149"/>
      <c r="EQ33" s="149"/>
      <c r="ER33" s="149"/>
      <c r="ES33" s="150"/>
      <c r="ET33" s="148"/>
      <c r="EU33" s="149"/>
      <c r="EV33" s="149"/>
      <c r="EW33" s="149"/>
      <c r="EX33" s="149"/>
      <c r="EY33" s="150"/>
      <c r="EZ33" s="148"/>
      <c r="FA33" s="149"/>
      <c r="FB33" s="149"/>
      <c r="FC33" s="149"/>
      <c r="FD33" s="149"/>
      <c r="FE33" s="150"/>
      <c r="FF33" s="148"/>
      <c r="FG33" s="149"/>
      <c r="FH33" s="149"/>
      <c r="FI33" s="149"/>
      <c r="FJ33" s="149"/>
      <c r="FK33" s="150"/>
      <c r="FL33" s="148"/>
      <c r="FM33" s="149"/>
      <c r="FN33" s="149"/>
      <c r="FO33" s="149"/>
      <c r="FP33" s="149"/>
      <c r="FQ33" s="150"/>
      <c r="FR33" s="148"/>
      <c r="FS33" s="149"/>
      <c r="FT33" s="149"/>
      <c r="FU33" s="149"/>
      <c r="FV33" s="149"/>
      <c r="FW33" s="149"/>
      <c r="FX33" s="149"/>
      <c r="FY33" s="149"/>
      <c r="FZ33" s="149"/>
      <c r="GA33" s="149"/>
      <c r="GB33" s="150"/>
      <c r="GC33" s="148"/>
      <c r="GD33" s="149"/>
      <c r="GE33" s="149"/>
      <c r="GF33" s="149"/>
      <c r="GG33" s="149"/>
      <c r="GH33" s="150"/>
      <c r="GI33" s="148"/>
      <c r="GJ33" s="149"/>
      <c r="GK33" s="149"/>
      <c r="GL33" s="149"/>
      <c r="GM33" s="149"/>
      <c r="GN33" s="150"/>
      <c r="GO33" s="148"/>
      <c r="GP33" s="149"/>
      <c r="GQ33" s="149"/>
      <c r="GR33" s="149"/>
      <c r="GS33" s="149"/>
      <c r="GT33" s="150"/>
      <c r="GU33" s="148"/>
      <c r="GV33" s="149"/>
      <c r="GW33" s="149"/>
      <c r="GX33" s="149"/>
      <c r="GY33" s="149"/>
      <c r="GZ33" s="149"/>
      <c r="HA33" s="149"/>
      <c r="HB33" s="150"/>
      <c r="HC33" s="148"/>
      <c r="HD33" s="149"/>
      <c r="HE33" s="149"/>
      <c r="HF33" s="149"/>
      <c r="HG33" s="149"/>
      <c r="HH33" s="150"/>
    </row>
    <row r="34" spans="1:216" s="4" customFormat="1" ht="8.25" hidden="1" x14ac:dyDescent="0.15">
      <c r="A34" s="139"/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  <c r="AB34" s="139"/>
      <c r="AC34" s="139"/>
      <c r="AD34" s="139"/>
      <c r="AE34" s="139"/>
      <c r="AF34" s="139"/>
      <c r="AG34" s="139"/>
      <c r="AH34" s="139"/>
      <c r="AI34" s="139"/>
      <c r="AJ34" s="139"/>
      <c r="AK34" s="139"/>
      <c r="AL34" s="139"/>
      <c r="AM34" s="139"/>
      <c r="AN34" s="139"/>
      <c r="AO34" s="139"/>
      <c r="AP34" s="139"/>
      <c r="AQ34" s="139"/>
      <c r="AR34" s="139"/>
      <c r="AS34" s="139"/>
      <c r="AT34" s="139"/>
      <c r="AU34" s="139"/>
      <c r="AV34" s="139"/>
      <c r="AW34" s="139"/>
      <c r="AX34" s="139"/>
      <c r="AY34" s="139"/>
      <c r="AZ34" s="139"/>
      <c r="BA34" s="139"/>
      <c r="BB34" s="139"/>
      <c r="BC34" s="139"/>
      <c r="BD34" s="139"/>
      <c r="BE34" s="139"/>
      <c r="BF34" s="139"/>
      <c r="BG34" s="139"/>
      <c r="BH34" s="139"/>
      <c r="BI34" s="139"/>
      <c r="BJ34" s="139"/>
      <c r="BK34" s="139"/>
      <c r="BL34" s="139"/>
      <c r="BM34" s="139"/>
      <c r="BN34" s="139"/>
      <c r="BO34" s="139"/>
      <c r="BP34" s="139"/>
      <c r="BQ34" s="139"/>
      <c r="BR34" s="139"/>
      <c r="BS34" s="139"/>
      <c r="BT34" s="139"/>
      <c r="BU34" s="139"/>
      <c r="BV34" s="139"/>
      <c r="BW34" s="139"/>
      <c r="BX34" s="139"/>
      <c r="BY34" s="139"/>
      <c r="BZ34" s="139"/>
      <c r="CA34" s="139"/>
      <c r="CB34" s="139"/>
      <c r="CC34" s="139"/>
      <c r="CD34" s="139"/>
      <c r="CE34" s="139"/>
      <c r="CF34" s="139"/>
      <c r="CG34" s="139"/>
      <c r="CH34" s="139"/>
      <c r="CI34" s="139"/>
      <c r="CJ34" s="139"/>
      <c r="CK34" s="139"/>
      <c r="CL34" s="139"/>
      <c r="CM34" s="139"/>
      <c r="CN34" s="139"/>
      <c r="CO34" s="139"/>
      <c r="CP34" s="139"/>
      <c r="CQ34" s="139"/>
      <c r="CR34" s="139"/>
      <c r="CS34" s="139"/>
      <c r="CT34" s="139"/>
      <c r="CU34" s="139"/>
      <c r="CV34" s="139"/>
      <c r="CW34" s="139"/>
      <c r="CX34" s="139"/>
      <c r="CY34" s="139"/>
      <c r="CZ34" s="139"/>
      <c r="DA34" s="139"/>
      <c r="DB34" s="139"/>
      <c r="DC34" s="139"/>
      <c r="DD34" s="139"/>
      <c r="DE34" s="139"/>
      <c r="DF34" s="139"/>
      <c r="DG34" s="139"/>
      <c r="DH34" s="139"/>
      <c r="DI34" s="139"/>
      <c r="DJ34" s="139"/>
      <c r="DK34" s="139"/>
      <c r="DL34" s="139"/>
      <c r="DM34" s="139"/>
      <c r="DN34" s="139"/>
      <c r="DO34" s="139"/>
      <c r="DP34" s="139"/>
      <c r="DQ34" s="139"/>
      <c r="DR34" s="139"/>
      <c r="DS34" s="139"/>
      <c r="DT34" s="139"/>
      <c r="DU34" s="139"/>
      <c r="DV34" s="139"/>
      <c r="DW34" s="139"/>
      <c r="DX34" s="139"/>
      <c r="DY34" s="139"/>
      <c r="DZ34" s="139"/>
      <c r="EA34" s="139"/>
      <c r="EB34" s="139"/>
      <c r="EN34" s="139"/>
      <c r="EO34" s="139"/>
      <c r="EP34" s="139"/>
      <c r="EQ34" s="139"/>
      <c r="ER34" s="139"/>
      <c r="ES34" s="139"/>
      <c r="ET34" s="139"/>
      <c r="EU34" s="139"/>
      <c r="EV34" s="139"/>
      <c r="EW34" s="139"/>
      <c r="EX34" s="139"/>
      <c r="EY34" s="139"/>
      <c r="EZ34" s="139"/>
      <c r="FA34" s="139"/>
      <c r="FB34" s="139"/>
      <c r="FC34" s="139"/>
      <c r="FD34" s="139"/>
      <c r="FE34" s="139"/>
      <c r="FF34" s="139"/>
      <c r="FG34" s="139"/>
      <c r="FH34" s="139"/>
      <c r="FI34" s="139"/>
      <c r="FJ34" s="139"/>
      <c r="FK34" s="139"/>
      <c r="FL34" s="139"/>
      <c r="FM34" s="139"/>
      <c r="FN34" s="139"/>
      <c r="FO34" s="139"/>
      <c r="FP34" s="139"/>
      <c r="FQ34" s="139"/>
      <c r="FR34" s="139" t="s">
        <v>49</v>
      </c>
      <c r="FS34" s="139"/>
      <c r="FT34" s="139"/>
      <c r="FU34" s="139"/>
      <c r="FV34" s="139"/>
      <c r="FW34" s="139"/>
      <c r="FX34" s="139"/>
      <c r="FY34" s="139"/>
      <c r="FZ34" s="139"/>
      <c r="GA34" s="139"/>
      <c r="GB34" s="139"/>
      <c r="GC34" s="139"/>
      <c r="GD34" s="139"/>
      <c r="GE34" s="139"/>
      <c r="GF34" s="139"/>
      <c r="GG34" s="139"/>
      <c r="GH34" s="139"/>
      <c r="GI34" s="139"/>
      <c r="GJ34" s="139"/>
      <c r="GK34" s="139"/>
      <c r="GL34" s="139"/>
      <c r="GM34" s="139"/>
      <c r="GN34" s="139"/>
      <c r="GO34" s="139"/>
      <c r="GP34" s="139"/>
      <c r="GQ34" s="139"/>
      <c r="GR34" s="139"/>
      <c r="GS34" s="139"/>
      <c r="GT34" s="139"/>
      <c r="GU34" s="139"/>
      <c r="GV34" s="139"/>
      <c r="GW34" s="139"/>
      <c r="GX34" s="139"/>
      <c r="GY34" s="139"/>
      <c r="GZ34" s="139"/>
      <c r="HA34" s="139"/>
      <c r="HB34" s="139"/>
      <c r="HC34" s="139"/>
      <c r="HD34" s="139"/>
      <c r="HE34" s="139"/>
      <c r="HF34" s="139"/>
      <c r="HG34" s="139"/>
      <c r="HH34" s="139"/>
    </row>
    <row r="35" spans="1:216" s="4" customFormat="1" ht="8.25" hidden="1" x14ac:dyDescent="0.15">
      <c r="A35" s="139"/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139"/>
      <c r="AG35" s="139"/>
      <c r="AH35" s="139"/>
      <c r="AI35" s="139"/>
      <c r="AJ35" s="139"/>
      <c r="AK35" s="139"/>
      <c r="AL35" s="139"/>
      <c r="AM35" s="139"/>
      <c r="AN35" s="139"/>
      <c r="AO35" s="139"/>
      <c r="AP35" s="139"/>
      <c r="AQ35" s="139"/>
      <c r="AR35" s="139"/>
      <c r="AS35" s="139"/>
      <c r="AT35" s="139"/>
      <c r="AU35" s="139"/>
      <c r="AV35" s="139"/>
      <c r="AW35" s="139"/>
      <c r="AX35" s="139"/>
      <c r="AY35" s="139"/>
      <c r="AZ35" s="139"/>
      <c r="BA35" s="139"/>
      <c r="BB35" s="139"/>
      <c r="BC35" s="139"/>
      <c r="BD35" s="139"/>
      <c r="BE35" s="139"/>
      <c r="BF35" s="139"/>
      <c r="BG35" s="139"/>
      <c r="BH35" s="139"/>
      <c r="BI35" s="139"/>
      <c r="BJ35" s="139"/>
      <c r="BK35" s="139"/>
      <c r="BL35" s="139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39"/>
      <c r="DD35" s="139"/>
      <c r="DE35" s="139"/>
      <c r="DF35" s="139"/>
      <c r="DG35" s="139"/>
      <c r="DH35" s="139"/>
      <c r="DI35" s="139"/>
      <c r="DJ35" s="139"/>
      <c r="DK35" s="139"/>
      <c r="DL35" s="139"/>
      <c r="DM35" s="139"/>
      <c r="DN35" s="139"/>
      <c r="DO35" s="139"/>
      <c r="DP35" s="139"/>
      <c r="DQ35" s="139"/>
      <c r="DR35" s="139"/>
      <c r="DS35" s="139"/>
      <c r="DT35" s="139"/>
      <c r="DU35" s="139"/>
      <c r="DV35" s="139"/>
      <c r="DW35" s="139"/>
      <c r="DX35" s="139"/>
      <c r="DY35" s="139"/>
      <c r="DZ35" s="139"/>
      <c r="EA35" s="139"/>
      <c r="EB35" s="139"/>
      <c r="EN35" s="139"/>
      <c r="EO35" s="139"/>
      <c r="EP35" s="139"/>
      <c r="EQ35" s="139"/>
      <c r="ER35" s="139"/>
      <c r="ES35" s="139"/>
      <c r="ET35" s="139"/>
      <c r="EU35" s="139"/>
      <c r="EV35" s="139"/>
      <c r="EW35" s="139"/>
      <c r="EX35" s="139"/>
      <c r="EY35" s="139"/>
      <c r="EZ35" s="139"/>
      <c r="FA35" s="139"/>
      <c r="FB35" s="139"/>
      <c r="FC35" s="139"/>
      <c r="FD35" s="139"/>
      <c r="FE35" s="139"/>
      <c r="FF35" s="139"/>
      <c r="FG35" s="139"/>
      <c r="FH35" s="139"/>
      <c r="FI35" s="139"/>
      <c r="FJ35" s="139"/>
      <c r="FK35" s="139"/>
      <c r="FL35" s="139"/>
      <c r="FM35" s="139"/>
      <c r="FN35" s="139"/>
      <c r="FO35" s="139"/>
      <c r="FP35" s="139"/>
      <c r="FQ35" s="139"/>
      <c r="FR35" s="139" t="s">
        <v>50</v>
      </c>
      <c r="FS35" s="139"/>
      <c r="FT35" s="139"/>
      <c r="FU35" s="139"/>
      <c r="FV35" s="139"/>
      <c r="FW35" s="139"/>
      <c r="FX35" s="139"/>
      <c r="FY35" s="139"/>
      <c r="FZ35" s="139"/>
      <c r="GA35" s="139"/>
      <c r="GB35" s="139"/>
      <c r="GC35" s="139"/>
      <c r="GD35" s="139"/>
      <c r="GE35" s="139"/>
      <c r="GF35" s="139"/>
      <c r="GG35" s="139"/>
      <c r="GH35" s="139"/>
      <c r="GI35" s="139"/>
      <c r="GJ35" s="139"/>
      <c r="GK35" s="139"/>
      <c r="GL35" s="139"/>
      <c r="GM35" s="139"/>
      <c r="GN35" s="139"/>
      <c r="GO35" s="139"/>
      <c r="GP35" s="139"/>
      <c r="GQ35" s="139"/>
      <c r="GR35" s="139"/>
      <c r="GS35" s="139"/>
      <c r="GT35" s="139"/>
      <c r="GU35" s="139"/>
      <c r="GV35" s="139"/>
      <c r="GW35" s="139"/>
      <c r="GX35" s="139"/>
      <c r="GY35" s="139"/>
      <c r="GZ35" s="139"/>
      <c r="HA35" s="139"/>
      <c r="HB35" s="139"/>
      <c r="HC35" s="139"/>
      <c r="HD35" s="139"/>
      <c r="HE35" s="139"/>
      <c r="HF35" s="139"/>
      <c r="HG35" s="139"/>
      <c r="HH35" s="139"/>
    </row>
    <row r="36" spans="1:216" s="4" customFormat="1" ht="8.25" hidden="1" x14ac:dyDescent="0.15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39"/>
      <c r="AM36" s="139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39"/>
      <c r="BM36" s="139"/>
      <c r="BN36" s="139"/>
      <c r="BO36" s="139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39"/>
      <c r="CA36" s="139"/>
      <c r="CB36" s="139"/>
      <c r="CC36" s="139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39"/>
      <c r="CO36" s="139"/>
      <c r="CP36" s="139"/>
      <c r="CQ36" s="139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39"/>
      <c r="DC36" s="139"/>
      <c r="DD36" s="139"/>
      <c r="DE36" s="139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39"/>
      <c r="DQ36" s="139"/>
      <c r="DR36" s="139"/>
      <c r="DS36" s="139"/>
      <c r="DT36" s="139"/>
      <c r="DU36" s="139"/>
      <c r="DV36" s="139"/>
      <c r="DW36" s="139"/>
      <c r="DX36" s="139"/>
      <c r="DY36" s="139"/>
      <c r="DZ36" s="139"/>
      <c r="EA36" s="139"/>
      <c r="EB36" s="139"/>
      <c r="EN36" s="139"/>
      <c r="EO36" s="139"/>
      <c r="EP36" s="139"/>
      <c r="EQ36" s="139"/>
      <c r="ER36" s="139"/>
      <c r="ES36" s="139"/>
      <c r="ET36" s="139"/>
      <c r="EU36" s="139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39"/>
      <c r="FG36" s="139"/>
      <c r="FH36" s="139"/>
      <c r="FI36" s="139"/>
      <c r="FJ36" s="139"/>
      <c r="FK36" s="139"/>
      <c r="FL36" s="139"/>
      <c r="FM36" s="139"/>
      <c r="FN36" s="139"/>
      <c r="FO36" s="139"/>
      <c r="FP36" s="139"/>
      <c r="FQ36" s="139"/>
      <c r="FR36" s="139" t="s">
        <v>51</v>
      </c>
      <c r="FS36" s="139"/>
      <c r="FT36" s="139"/>
      <c r="FU36" s="139"/>
      <c r="FV36" s="139"/>
      <c r="FW36" s="139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39"/>
      <c r="GI36" s="139"/>
      <c r="GJ36" s="139"/>
      <c r="GK36" s="139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39"/>
      <c r="GW36" s="139"/>
      <c r="GX36" s="139"/>
      <c r="GY36" s="139"/>
      <c r="GZ36" s="139"/>
      <c r="HA36" s="139"/>
      <c r="HB36" s="139"/>
      <c r="HC36" s="139"/>
      <c r="HD36" s="139"/>
      <c r="HE36" s="139"/>
      <c r="HF36" s="139"/>
      <c r="HG36" s="139"/>
      <c r="HH36" s="139"/>
    </row>
    <row r="37" spans="1:216" s="4" customFormat="1" ht="8.25" hidden="1" x14ac:dyDescent="0.15">
      <c r="A37" s="137"/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  <c r="AC37" s="137"/>
      <c r="AD37" s="137"/>
      <c r="AE37" s="137"/>
      <c r="AF37" s="137"/>
      <c r="AG37" s="137"/>
      <c r="AH37" s="137"/>
      <c r="AI37" s="137"/>
      <c r="AJ37" s="137"/>
      <c r="AK37" s="137"/>
      <c r="AL37" s="137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37"/>
      <c r="BD37" s="137"/>
      <c r="BE37" s="137"/>
      <c r="BF37" s="137"/>
      <c r="BG37" s="137"/>
      <c r="BH37" s="137"/>
      <c r="BI37" s="137"/>
      <c r="BJ37" s="137"/>
      <c r="BK37" s="137"/>
      <c r="BL37" s="137"/>
      <c r="BM37" s="137"/>
      <c r="BN37" s="137"/>
      <c r="BO37" s="137"/>
      <c r="BP37" s="137"/>
      <c r="BQ37" s="137"/>
      <c r="BR37" s="137"/>
      <c r="BS37" s="137"/>
      <c r="BT37" s="137"/>
      <c r="BU37" s="137"/>
      <c r="BV37" s="137"/>
      <c r="BW37" s="137"/>
      <c r="BX37" s="137"/>
      <c r="BY37" s="137"/>
      <c r="BZ37" s="137"/>
      <c r="CA37" s="137"/>
      <c r="CB37" s="137"/>
      <c r="CC37" s="137"/>
      <c r="CD37" s="137"/>
      <c r="CE37" s="137"/>
      <c r="CF37" s="137"/>
      <c r="CG37" s="137"/>
      <c r="CH37" s="137"/>
      <c r="CI37" s="137"/>
      <c r="CJ37" s="137"/>
      <c r="CK37" s="137"/>
      <c r="CL37" s="137"/>
      <c r="CM37" s="137"/>
      <c r="CN37" s="137"/>
      <c r="CO37" s="137"/>
      <c r="CP37" s="137"/>
      <c r="CQ37" s="137"/>
      <c r="CR37" s="137"/>
      <c r="CS37" s="137"/>
      <c r="CT37" s="137"/>
      <c r="CU37" s="137"/>
      <c r="CV37" s="137"/>
      <c r="CW37" s="137"/>
      <c r="CX37" s="137"/>
      <c r="CY37" s="137"/>
      <c r="CZ37" s="137"/>
      <c r="DA37" s="137"/>
      <c r="DB37" s="137"/>
      <c r="DC37" s="137"/>
      <c r="DD37" s="137"/>
      <c r="DE37" s="137"/>
      <c r="DF37" s="137"/>
      <c r="DG37" s="137"/>
      <c r="DH37" s="137"/>
      <c r="DI37" s="137"/>
      <c r="DJ37" s="137"/>
      <c r="DK37" s="137"/>
      <c r="DL37" s="137"/>
      <c r="DM37" s="137"/>
      <c r="DN37" s="137"/>
      <c r="DO37" s="137"/>
      <c r="DP37" s="137"/>
      <c r="DQ37" s="137"/>
      <c r="DR37" s="137"/>
      <c r="DS37" s="137"/>
      <c r="DT37" s="137"/>
      <c r="DU37" s="137"/>
      <c r="DV37" s="137"/>
      <c r="DW37" s="137"/>
      <c r="DX37" s="137"/>
      <c r="DY37" s="137"/>
      <c r="DZ37" s="137"/>
      <c r="EA37" s="137"/>
      <c r="EB37" s="137"/>
      <c r="EN37" s="137"/>
      <c r="EO37" s="137"/>
      <c r="EP37" s="137"/>
      <c r="EQ37" s="137"/>
      <c r="ER37" s="137"/>
      <c r="ES37" s="137"/>
      <c r="ET37" s="137"/>
      <c r="EU37" s="137"/>
      <c r="EV37" s="137"/>
      <c r="EW37" s="137"/>
      <c r="EX37" s="137"/>
      <c r="EY37" s="137"/>
      <c r="EZ37" s="137"/>
      <c r="FA37" s="137"/>
      <c r="FB37" s="137"/>
      <c r="FC37" s="137"/>
      <c r="FD37" s="137"/>
      <c r="FE37" s="137"/>
      <c r="FF37" s="137"/>
      <c r="FG37" s="137"/>
      <c r="FH37" s="137"/>
      <c r="FI37" s="137"/>
      <c r="FJ37" s="137"/>
      <c r="FK37" s="137"/>
      <c r="FL37" s="137"/>
      <c r="FM37" s="137"/>
      <c r="FN37" s="137"/>
      <c r="FO37" s="137"/>
      <c r="FP37" s="137"/>
      <c r="FQ37" s="137"/>
      <c r="FR37" s="137" t="s">
        <v>95</v>
      </c>
      <c r="FS37" s="137"/>
      <c r="FT37" s="137"/>
      <c r="FU37" s="137"/>
      <c r="FV37" s="137"/>
      <c r="FW37" s="137"/>
      <c r="FX37" s="137"/>
      <c r="FY37" s="137"/>
      <c r="FZ37" s="137"/>
      <c r="GA37" s="137"/>
      <c r="GB37" s="137"/>
      <c r="GC37" s="137"/>
      <c r="GD37" s="137"/>
      <c r="GE37" s="137"/>
      <c r="GF37" s="137"/>
      <c r="GG37" s="137"/>
      <c r="GH37" s="137"/>
      <c r="GI37" s="137"/>
      <c r="GJ37" s="137"/>
      <c r="GK37" s="137"/>
      <c r="GL37" s="137"/>
      <c r="GM37" s="137"/>
      <c r="GN37" s="137"/>
      <c r="GO37" s="137"/>
      <c r="GP37" s="137"/>
      <c r="GQ37" s="137"/>
      <c r="GR37" s="137"/>
      <c r="GS37" s="137"/>
      <c r="GT37" s="137"/>
      <c r="GU37" s="137"/>
      <c r="GV37" s="137"/>
      <c r="GW37" s="137"/>
      <c r="GX37" s="137"/>
      <c r="GY37" s="137"/>
      <c r="GZ37" s="137"/>
      <c r="HA37" s="137"/>
      <c r="HB37" s="137"/>
      <c r="HC37" s="137"/>
      <c r="HD37" s="137"/>
      <c r="HE37" s="137"/>
      <c r="HF37" s="137"/>
      <c r="HG37" s="137"/>
      <c r="HH37" s="137"/>
    </row>
    <row r="38" spans="1:216" s="5" customFormat="1" ht="8.25" x14ac:dyDescent="0.15">
      <c r="A38" s="96">
        <v>1</v>
      </c>
      <c r="B38" s="96"/>
      <c r="C38" s="96"/>
      <c r="D38" s="96">
        <v>2</v>
      </c>
      <c r="E38" s="96"/>
      <c r="F38" s="96"/>
      <c r="G38" s="96"/>
      <c r="H38" s="96"/>
      <c r="I38" s="96"/>
      <c r="J38" s="96"/>
      <c r="K38" s="96"/>
      <c r="L38" s="96"/>
      <c r="M38" s="96"/>
      <c r="N38" s="96">
        <v>3</v>
      </c>
      <c r="O38" s="96"/>
      <c r="P38" s="96"/>
      <c r="Q38" s="96"/>
      <c r="R38" s="96"/>
      <c r="S38" s="96"/>
      <c r="T38" s="96">
        <v>4</v>
      </c>
      <c r="U38" s="96"/>
      <c r="V38" s="96"/>
      <c r="W38" s="96"/>
      <c r="X38" s="96"/>
      <c r="Y38" s="96">
        <v>5</v>
      </c>
      <c r="Z38" s="96"/>
      <c r="AA38" s="96"/>
      <c r="AB38" s="96"/>
      <c r="AC38" s="96"/>
      <c r="AD38" s="96"/>
      <c r="AE38" s="96"/>
      <c r="AF38" s="96"/>
      <c r="AG38" s="96" t="s">
        <v>2</v>
      </c>
      <c r="AH38" s="96"/>
      <c r="AI38" s="96"/>
      <c r="AJ38" s="96"/>
      <c r="AK38" s="96"/>
      <c r="AL38" s="96" t="s">
        <v>3</v>
      </c>
      <c r="AM38" s="96"/>
      <c r="AN38" s="96"/>
      <c r="AO38" s="96"/>
      <c r="AP38" s="96"/>
      <c r="AQ38" s="96" t="s">
        <v>4</v>
      </c>
      <c r="AR38" s="96"/>
      <c r="AS38" s="96"/>
      <c r="AT38" s="96"/>
      <c r="AU38" s="96"/>
      <c r="AV38" s="96" t="s">
        <v>5</v>
      </c>
      <c r="AW38" s="96"/>
      <c r="AX38" s="96"/>
      <c r="AY38" s="96"/>
      <c r="AZ38" s="96"/>
      <c r="BA38" s="96" t="s">
        <v>6</v>
      </c>
      <c r="BB38" s="96"/>
      <c r="BC38" s="96"/>
      <c r="BD38" s="96"/>
      <c r="BE38" s="96"/>
      <c r="BF38" s="96" t="s">
        <v>7</v>
      </c>
      <c r="BG38" s="96"/>
      <c r="BH38" s="96"/>
      <c r="BI38" s="96"/>
      <c r="BJ38" s="96"/>
      <c r="BK38" s="96" t="s">
        <v>8</v>
      </c>
      <c r="BL38" s="96"/>
      <c r="BM38" s="96"/>
      <c r="BN38" s="96"/>
      <c r="BO38" s="96"/>
      <c r="BP38" s="96" t="s">
        <v>9</v>
      </c>
      <c r="BQ38" s="96"/>
      <c r="BR38" s="96"/>
      <c r="BS38" s="96"/>
      <c r="BT38" s="96"/>
      <c r="BU38" s="96" t="s">
        <v>10</v>
      </c>
      <c r="BV38" s="96"/>
      <c r="BW38" s="96"/>
      <c r="BX38" s="96"/>
      <c r="BY38" s="96"/>
      <c r="BZ38" s="96" t="s">
        <v>11</v>
      </c>
      <c r="CA38" s="96"/>
      <c r="CB38" s="96"/>
      <c r="CC38" s="96"/>
      <c r="CD38" s="96"/>
      <c r="CE38" s="96" t="s">
        <v>12</v>
      </c>
      <c r="CF38" s="96"/>
      <c r="CG38" s="96"/>
      <c r="CH38" s="96"/>
      <c r="CI38" s="96"/>
      <c r="CJ38" s="96" t="s">
        <v>13</v>
      </c>
      <c r="CK38" s="96"/>
      <c r="CL38" s="96"/>
      <c r="CM38" s="96"/>
      <c r="CN38" s="96"/>
      <c r="CO38" s="96" t="s">
        <v>14</v>
      </c>
      <c r="CP38" s="96"/>
      <c r="CQ38" s="96"/>
      <c r="CR38" s="96"/>
      <c r="CS38" s="96"/>
      <c r="CT38" s="96" t="s">
        <v>15</v>
      </c>
      <c r="CU38" s="96"/>
      <c r="CV38" s="96"/>
      <c r="CW38" s="96"/>
      <c r="CX38" s="96"/>
      <c r="CY38" s="96" t="s">
        <v>16</v>
      </c>
      <c r="CZ38" s="96"/>
      <c r="DA38" s="96"/>
      <c r="DB38" s="96"/>
      <c r="DC38" s="96"/>
      <c r="DD38" s="96" t="s">
        <v>17</v>
      </c>
      <c r="DE38" s="96"/>
      <c r="DF38" s="96"/>
      <c r="DG38" s="96"/>
      <c r="DH38" s="96"/>
      <c r="DI38" s="96" t="s">
        <v>18</v>
      </c>
      <c r="DJ38" s="96"/>
      <c r="DK38" s="96"/>
      <c r="DL38" s="96"/>
      <c r="DM38" s="96"/>
      <c r="DN38" s="96" t="s">
        <v>19</v>
      </c>
      <c r="DO38" s="96"/>
      <c r="DP38" s="96"/>
      <c r="DQ38" s="96"/>
      <c r="DR38" s="96"/>
      <c r="DS38" s="96" t="s">
        <v>20</v>
      </c>
      <c r="DT38" s="96"/>
      <c r="DU38" s="96"/>
      <c r="DV38" s="96"/>
      <c r="DW38" s="96"/>
      <c r="DX38" s="96" t="s">
        <v>21</v>
      </c>
      <c r="DY38" s="96"/>
      <c r="DZ38" s="96"/>
      <c r="EA38" s="96"/>
      <c r="EB38" s="96"/>
      <c r="EC38" s="151" t="s">
        <v>344</v>
      </c>
      <c r="ED38" s="152"/>
      <c r="EE38" s="152"/>
      <c r="EF38" s="152"/>
      <c r="EG38" s="152"/>
      <c r="EH38" s="153"/>
      <c r="EI38" s="151"/>
      <c r="EJ38" s="152"/>
      <c r="EK38" s="152"/>
      <c r="EL38" s="152"/>
      <c r="EM38" s="153"/>
      <c r="EN38" s="96" t="s">
        <v>22</v>
      </c>
      <c r="EO38" s="96"/>
      <c r="EP38" s="96"/>
      <c r="EQ38" s="96"/>
      <c r="ER38" s="96"/>
      <c r="ES38" s="96"/>
      <c r="ET38" s="96" t="s">
        <v>23</v>
      </c>
      <c r="EU38" s="96"/>
      <c r="EV38" s="96"/>
      <c r="EW38" s="96"/>
      <c r="EX38" s="96"/>
      <c r="EY38" s="96"/>
      <c r="EZ38" s="96" t="s">
        <v>24</v>
      </c>
      <c r="FA38" s="96"/>
      <c r="FB38" s="96"/>
      <c r="FC38" s="96"/>
      <c r="FD38" s="96"/>
      <c r="FE38" s="96"/>
      <c r="FF38" s="96" t="s">
        <v>25</v>
      </c>
      <c r="FG38" s="96"/>
      <c r="FH38" s="96"/>
      <c r="FI38" s="96"/>
      <c r="FJ38" s="96"/>
      <c r="FK38" s="96"/>
      <c r="FL38" s="96" t="s">
        <v>26</v>
      </c>
      <c r="FM38" s="96"/>
      <c r="FN38" s="96"/>
      <c r="FO38" s="96"/>
      <c r="FP38" s="96"/>
      <c r="FQ38" s="96"/>
      <c r="FR38" s="96" t="s">
        <v>27</v>
      </c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140" t="s">
        <v>28</v>
      </c>
      <c r="GD38" s="141"/>
      <c r="GE38" s="141"/>
      <c r="GF38" s="141"/>
      <c r="GG38" s="141"/>
      <c r="GH38" s="142"/>
      <c r="GI38" s="96" t="s">
        <v>29</v>
      </c>
      <c r="GJ38" s="96"/>
      <c r="GK38" s="96"/>
      <c r="GL38" s="96"/>
      <c r="GM38" s="96"/>
      <c r="GN38" s="96"/>
      <c r="GO38" s="96" t="s">
        <v>30</v>
      </c>
      <c r="GP38" s="96"/>
      <c r="GQ38" s="96"/>
      <c r="GR38" s="96"/>
      <c r="GS38" s="96"/>
      <c r="GT38" s="96"/>
      <c r="GU38" s="96" t="s">
        <v>31</v>
      </c>
      <c r="GV38" s="96"/>
      <c r="GW38" s="96"/>
      <c r="GX38" s="96"/>
      <c r="GY38" s="96"/>
      <c r="GZ38" s="96"/>
      <c r="HA38" s="96"/>
      <c r="HB38" s="96"/>
      <c r="HC38" s="96" t="s">
        <v>32</v>
      </c>
      <c r="HD38" s="96"/>
      <c r="HE38" s="96"/>
      <c r="HF38" s="96"/>
      <c r="HG38" s="96"/>
      <c r="HH38" s="96"/>
    </row>
    <row r="39" spans="1:216" s="4" customFormat="1" ht="9.75" x14ac:dyDescent="0.2">
      <c r="A39" s="132" t="s">
        <v>96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</row>
    <row r="40" spans="1:216" s="4" customFormat="1" ht="8.25" hidden="1" x14ac:dyDescent="0.15">
      <c r="A40" s="90" t="s">
        <v>37</v>
      </c>
      <c r="B40" s="90"/>
      <c r="C40" s="90"/>
      <c r="D40" s="90"/>
      <c r="E40" s="90"/>
      <c r="F40" s="90"/>
      <c r="G40" s="90"/>
      <c r="H40" s="90"/>
      <c r="I40" s="90"/>
      <c r="J40" s="90"/>
      <c r="K40" s="90"/>
      <c r="L40" s="90"/>
      <c r="M40" s="90"/>
      <c r="N40" s="90"/>
      <c r="O40" s="90"/>
      <c r="P40" s="90"/>
      <c r="Q40" s="90"/>
      <c r="R40" s="90"/>
      <c r="S40" s="90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  <c r="AT40" s="90"/>
      <c r="AU40" s="90"/>
      <c r="AV40" s="90"/>
      <c r="AW40" s="90"/>
      <c r="AX40" s="90"/>
      <c r="AY40" s="90"/>
      <c r="AZ40" s="90"/>
      <c r="BA40" s="90"/>
      <c r="BB40" s="90"/>
      <c r="BC40" s="90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0"/>
      <c r="BO40" s="90"/>
      <c r="BP40" s="90"/>
      <c r="BQ40" s="90"/>
      <c r="BR40" s="90"/>
      <c r="BS40" s="90"/>
      <c r="BT40" s="90"/>
      <c r="BU40" s="90"/>
      <c r="BV40" s="90"/>
      <c r="BW40" s="90"/>
      <c r="BX40" s="90"/>
      <c r="BY40" s="90"/>
      <c r="BZ40" s="90"/>
      <c r="CA40" s="90"/>
      <c r="CB40" s="90"/>
      <c r="CC40" s="90"/>
      <c r="CD40" s="90"/>
      <c r="CE40" s="90"/>
      <c r="CF40" s="90"/>
      <c r="CG40" s="90"/>
      <c r="CH40" s="90"/>
      <c r="CI40" s="90"/>
      <c r="CJ40" s="90"/>
      <c r="CK40" s="90"/>
      <c r="CL40" s="90"/>
      <c r="CM40" s="90"/>
      <c r="CN40" s="90"/>
      <c r="CO40" s="90"/>
      <c r="CP40" s="90"/>
      <c r="CQ40" s="90"/>
      <c r="CR40" s="90"/>
      <c r="CS40" s="90"/>
      <c r="CT40" s="90"/>
      <c r="CU40" s="90"/>
      <c r="CV40" s="90"/>
      <c r="CW40" s="90"/>
      <c r="CX40" s="90"/>
      <c r="CY40" s="90"/>
      <c r="CZ40" s="90"/>
      <c r="DA40" s="90"/>
      <c r="DB40" s="90"/>
      <c r="DC40" s="90"/>
      <c r="DD40" s="90"/>
      <c r="DE40" s="90"/>
      <c r="DF40" s="90"/>
      <c r="DG40" s="90"/>
      <c r="DH40" s="90"/>
      <c r="DI40" s="90"/>
      <c r="DJ40" s="90"/>
      <c r="DK40" s="90"/>
      <c r="DL40" s="90"/>
      <c r="DM40" s="90"/>
      <c r="DN40" s="90"/>
      <c r="DO40" s="90"/>
      <c r="DP40" s="90"/>
      <c r="DQ40" s="90"/>
      <c r="DR40" s="90"/>
      <c r="DS40" s="90"/>
      <c r="DT40" s="90"/>
      <c r="DU40" s="90"/>
      <c r="DV40" s="90"/>
      <c r="DW40" s="90"/>
      <c r="DX40" s="90"/>
      <c r="DY40" s="90"/>
      <c r="DZ40" s="90"/>
      <c r="EA40" s="90"/>
      <c r="EB40" s="90"/>
      <c r="EC40" s="90"/>
      <c r="ED40" s="90"/>
      <c r="EE40" s="90"/>
      <c r="EF40" s="90"/>
      <c r="EG40" s="90"/>
      <c r="EH40" s="90"/>
      <c r="EI40" s="90"/>
      <c r="EJ40" s="90"/>
      <c r="EK40" s="90"/>
      <c r="EL40" s="90"/>
      <c r="EM40" s="90"/>
      <c r="EN40" s="90"/>
      <c r="EO40" s="90"/>
      <c r="EP40" s="90"/>
      <c r="EQ40" s="90"/>
      <c r="ER40" s="90"/>
      <c r="ES40" s="90"/>
      <c r="ET40" s="90"/>
      <c r="EU40" s="90"/>
      <c r="EV40" s="90"/>
      <c r="EW40" s="90"/>
      <c r="EX40" s="90"/>
      <c r="EY40" s="90"/>
      <c r="EZ40" s="90"/>
      <c r="FA40" s="90"/>
      <c r="FB40" s="90"/>
      <c r="FC40" s="90"/>
      <c r="FD40" s="90"/>
      <c r="FE40" s="90"/>
      <c r="FF40" s="90"/>
      <c r="FG40" s="90"/>
      <c r="FH40" s="90"/>
      <c r="FI40" s="90"/>
      <c r="FJ40" s="90"/>
      <c r="FK40" s="90"/>
      <c r="FL40" s="90"/>
      <c r="FM40" s="90"/>
      <c r="FN40" s="90"/>
      <c r="FO40" s="90"/>
      <c r="FP40" s="90"/>
      <c r="FQ40" s="90"/>
      <c r="FR40" s="90"/>
      <c r="FS40" s="90"/>
      <c r="FT40" s="90"/>
      <c r="FU40" s="90"/>
      <c r="FV40" s="90"/>
      <c r="FW40" s="90"/>
      <c r="FX40" s="90"/>
      <c r="FY40" s="90"/>
      <c r="FZ40" s="90"/>
      <c r="GA40" s="90"/>
      <c r="GB40" s="90"/>
      <c r="GC40" s="90"/>
      <c r="GD40" s="90"/>
      <c r="GE40" s="90"/>
      <c r="GF40" s="90"/>
      <c r="GG40" s="90"/>
      <c r="GH40" s="90"/>
      <c r="GI40" s="90"/>
      <c r="GJ40" s="90"/>
      <c r="GK40" s="90"/>
      <c r="GL40" s="90"/>
      <c r="GM40" s="90"/>
      <c r="GN40" s="90"/>
      <c r="GO40" s="90"/>
      <c r="GP40" s="90"/>
      <c r="GQ40" s="90"/>
      <c r="GR40" s="90"/>
      <c r="GS40" s="90"/>
      <c r="GT40" s="90"/>
      <c r="GU40" s="90"/>
      <c r="GV40" s="90"/>
      <c r="GW40" s="90"/>
      <c r="GX40" s="90"/>
      <c r="GY40" s="90"/>
      <c r="GZ40" s="90"/>
      <c r="HA40" s="90"/>
      <c r="HB40" s="90"/>
      <c r="HC40" s="90"/>
      <c r="HD40" s="90"/>
      <c r="HE40" s="90"/>
      <c r="HF40" s="90"/>
      <c r="HG40" s="90"/>
      <c r="HH40" s="90"/>
    </row>
    <row r="41" spans="1:216" s="4" customFormat="1" ht="10.5" hidden="1" customHeight="1" x14ac:dyDescent="0.15">
      <c r="A41" s="75" t="s">
        <v>33</v>
      </c>
      <c r="B41" s="75"/>
      <c r="C41" s="75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90"/>
      <c r="O41" s="90"/>
      <c r="P41" s="90"/>
      <c r="Q41" s="90"/>
      <c r="R41" s="90"/>
      <c r="S41" s="90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78"/>
      <c r="AW41" s="78"/>
      <c r="AX41" s="78"/>
      <c r="AY41" s="78"/>
      <c r="AZ41" s="78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  <c r="BM41" s="66"/>
      <c r="BN41" s="66"/>
      <c r="BO41" s="66"/>
      <c r="BP41" s="66"/>
      <c r="BQ41" s="66"/>
      <c r="BR41" s="66"/>
      <c r="BS41" s="66"/>
      <c r="BT41" s="66"/>
      <c r="BU41" s="78"/>
      <c r="BV41" s="78"/>
      <c r="BW41" s="78"/>
      <c r="BX41" s="78"/>
      <c r="BY41" s="78"/>
      <c r="BZ41" s="66"/>
      <c r="CA41" s="66"/>
      <c r="CB41" s="66"/>
      <c r="CC41" s="66"/>
      <c r="CD41" s="66"/>
      <c r="CE41" s="90"/>
      <c r="CF41" s="90"/>
      <c r="CG41" s="90"/>
      <c r="CH41" s="90"/>
      <c r="CI41" s="90"/>
      <c r="CJ41" s="90"/>
      <c r="CK41" s="90"/>
      <c r="CL41" s="90"/>
      <c r="CM41" s="90"/>
      <c r="CN41" s="90"/>
      <c r="CO41" s="66"/>
      <c r="CP41" s="66"/>
      <c r="CQ41" s="66"/>
      <c r="CR41" s="66"/>
      <c r="CS41" s="66"/>
      <c r="CT41" s="66"/>
      <c r="CU41" s="66"/>
      <c r="CV41" s="66"/>
      <c r="CW41" s="66"/>
      <c r="CX41" s="66"/>
      <c r="CY41" s="66"/>
      <c r="CZ41" s="66"/>
      <c r="DA41" s="66"/>
      <c r="DB41" s="66"/>
      <c r="DC41" s="66"/>
      <c r="DD41" s="66"/>
      <c r="DE41" s="66"/>
      <c r="DF41" s="66"/>
      <c r="DG41" s="66"/>
      <c r="DH41" s="66"/>
      <c r="DI41" s="66"/>
      <c r="DJ41" s="66"/>
      <c r="DK41" s="66"/>
      <c r="DL41" s="66"/>
      <c r="DM41" s="66"/>
      <c r="DN41" s="66"/>
      <c r="DO41" s="66"/>
      <c r="DP41" s="66"/>
      <c r="DQ41" s="66"/>
      <c r="DR41" s="66"/>
      <c r="DS41" s="66"/>
      <c r="DT41" s="66"/>
      <c r="DU41" s="66"/>
      <c r="DV41" s="66"/>
      <c r="DW41" s="66"/>
      <c r="DX41" s="66"/>
      <c r="DY41" s="66"/>
      <c r="DZ41" s="66"/>
      <c r="EA41" s="66"/>
      <c r="EB41" s="66"/>
      <c r="EN41" s="66"/>
      <c r="EO41" s="66"/>
      <c r="EP41" s="66"/>
      <c r="EQ41" s="66"/>
      <c r="ER41" s="66"/>
      <c r="ES41" s="66"/>
      <c r="ET41" s="66"/>
      <c r="EU41" s="66"/>
      <c r="EV41" s="66"/>
      <c r="EW41" s="66"/>
      <c r="EX41" s="66"/>
      <c r="EY41" s="66"/>
      <c r="EZ41" s="66"/>
      <c r="FA41" s="66"/>
      <c r="FB41" s="66"/>
      <c r="FC41" s="66"/>
      <c r="FD41" s="66"/>
      <c r="FE41" s="66"/>
      <c r="FF41" s="66"/>
      <c r="FG41" s="66"/>
      <c r="FH41" s="66"/>
      <c r="FI41" s="66"/>
      <c r="FJ41" s="66"/>
      <c r="FK41" s="66"/>
      <c r="FL41" s="66"/>
      <c r="FM41" s="66"/>
      <c r="FN41" s="66"/>
      <c r="FO41" s="66"/>
      <c r="FP41" s="66"/>
      <c r="FQ41" s="66"/>
      <c r="FR41" s="66"/>
      <c r="FS41" s="66"/>
      <c r="FT41" s="66"/>
      <c r="FU41" s="66"/>
      <c r="FV41" s="66"/>
      <c r="FW41" s="66"/>
      <c r="FX41" s="66"/>
      <c r="FY41" s="66"/>
      <c r="FZ41" s="66"/>
      <c r="GA41" s="66"/>
      <c r="GB41" s="66"/>
      <c r="GC41" s="66"/>
      <c r="GD41" s="66"/>
      <c r="GE41" s="66"/>
      <c r="GF41" s="66"/>
      <c r="GG41" s="66"/>
      <c r="GH41" s="66"/>
      <c r="GI41" s="66"/>
      <c r="GJ41" s="66"/>
      <c r="GK41" s="66"/>
      <c r="GL41" s="66"/>
      <c r="GM41" s="66"/>
      <c r="GN41" s="66"/>
      <c r="GO41" s="66"/>
      <c r="GP41" s="66"/>
      <c r="GQ41" s="66"/>
      <c r="GR41" s="66"/>
      <c r="GS41" s="66"/>
      <c r="GT41" s="66"/>
      <c r="GU41" s="66"/>
      <c r="GV41" s="66"/>
      <c r="GW41" s="66"/>
      <c r="GX41" s="66"/>
      <c r="GY41" s="66"/>
      <c r="GZ41" s="66"/>
      <c r="HA41" s="66"/>
      <c r="HB41" s="66"/>
      <c r="HC41" s="66"/>
      <c r="HD41" s="66"/>
      <c r="HE41" s="66"/>
      <c r="HF41" s="66"/>
      <c r="HG41" s="66"/>
      <c r="HH41" s="66"/>
    </row>
    <row r="42" spans="1:216" s="4" customFormat="1" ht="10.5" hidden="1" customHeight="1" x14ac:dyDescent="0.15">
      <c r="A42" s="75" t="s">
        <v>34</v>
      </c>
      <c r="B42" s="75"/>
      <c r="C42" s="75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90"/>
      <c r="O42" s="90"/>
      <c r="P42" s="90"/>
      <c r="Q42" s="90"/>
      <c r="R42" s="90"/>
      <c r="S42" s="90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78"/>
      <c r="AW42" s="78"/>
      <c r="AX42" s="78"/>
      <c r="AY42" s="78"/>
      <c r="AZ42" s="78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78"/>
      <c r="BV42" s="78"/>
      <c r="BW42" s="78"/>
      <c r="BX42" s="78"/>
      <c r="BY42" s="78"/>
      <c r="BZ42" s="66"/>
      <c r="CA42" s="66"/>
      <c r="CB42" s="66"/>
      <c r="CC42" s="66"/>
      <c r="CD42" s="66"/>
      <c r="CE42" s="90"/>
      <c r="CF42" s="90"/>
      <c r="CG42" s="90"/>
      <c r="CH42" s="90"/>
      <c r="CI42" s="90"/>
      <c r="CJ42" s="90"/>
      <c r="CK42" s="90"/>
      <c r="CL42" s="90"/>
      <c r="CM42" s="90"/>
      <c r="CN42" s="90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  <c r="DD42" s="66"/>
      <c r="DE42" s="66"/>
      <c r="DF42" s="66"/>
      <c r="DG42" s="66"/>
      <c r="DH42" s="66"/>
      <c r="DI42" s="66"/>
      <c r="DJ42" s="66"/>
      <c r="DK42" s="66"/>
      <c r="DL42" s="66"/>
      <c r="DM42" s="66"/>
      <c r="DN42" s="66"/>
      <c r="DO42" s="66"/>
      <c r="DP42" s="66"/>
      <c r="DQ42" s="66"/>
      <c r="DR42" s="66"/>
      <c r="DS42" s="66"/>
      <c r="DT42" s="66"/>
      <c r="DU42" s="66"/>
      <c r="DV42" s="66"/>
      <c r="DW42" s="66"/>
      <c r="DX42" s="66"/>
      <c r="DY42" s="66"/>
      <c r="DZ42" s="66"/>
      <c r="EA42" s="66"/>
      <c r="EB42" s="66"/>
      <c r="EN42" s="66"/>
      <c r="EO42" s="66"/>
      <c r="EP42" s="66"/>
      <c r="EQ42" s="66"/>
      <c r="ER42" s="66"/>
      <c r="ES42" s="66"/>
      <c r="ET42" s="66"/>
      <c r="EU42" s="66"/>
      <c r="EV42" s="66"/>
      <c r="EW42" s="66"/>
      <c r="EX42" s="66"/>
      <c r="EY42" s="66"/>
      <c r="EZ42" s="66"/>
      <c r="FA42" s="66"/>
      <c r="FB42" s="66"/>
      <c r="FC42" s="66"/>
      <c r="FD42" s="66"/>
      <c r="FE42" s="66"/>
      <c r="FF42" s="66"/>
      <c r="FG42" s="66"/>
      <c r="FH42" s="66"/>
      <c r="FI42" s="66"/>
      <c r="FJ42" s="66"/>
      <c r="FK42" s="66"/>
      <c r="FL42" s="66"/>
      <c r="FM42" s="66"/>
      <c r="FN42" s="66"/>
      <c r="FO42" s="66"/>
      <c r="FP42" s="66"/>
      <c r="FQ42" s="66"/>
      <c r="FR42" s="66"/>
      <c r="FS42" s="66"/>
      <c r="FT42" s="66"/>
      <c r="FU42" s="66"/>
      <c r="FV42" s="66"/>
      <c r="FW42" s="66"/>
      <c r="FX42" s="66"/>
      <c r="FY42" s="66"/>
      <c r="FZ42" s="66"/>
      <c r="GA42" s="66"/>
      <c r="GB42" s="66"/>
      <c r="GC42" s="66"/>
      <c r="GD42" s="66"/>
      <c r="GE42" s="66"/>
      <c r="GF42" s="66"/>
      <c r="GG42" s="66"/>
      <c r="GH42" s="66"/>
      <c r="GI42" s="66"/>
      <c r="GJ42" s="66"/>
      <c r="GK42" s="66"/>
      <c r="GL42" s="66"/>
      <c r="GM42" s="66"/>
      <c r="GN42" s="66"/>
      <c r="GO42" s="66"/>
      <c r="GP42" s="66"/>
      <c r="GQ42" s="66"/>
      <c r="GR42" s="66"/>
      <c r="GS42" s="66"/>
      <c r="GT42" s="66"/>
      <c r="GU42" s="66"/>
      <c r="GV42" s="66"/>
      <c r="GW42" s="66"/>
      <c r="GX42" s="66"/>
      <c r="GY42" s="66"/>
      <c r="GZ42" s="66"/>
      <c r="HA42" s="66"/>
      <c r="HB42" s="66"/>
      <c r="HC42" s="66"/>
      <c r="HD42" s="66"/>
      <c r="HE42" s="66"/>
      <c r="HF42" s="66"/>
      <c r="HG42" s="66"/>
      <c r="HH42" s="66"/>
    </row>
    <row r="43" spans="1:216" s="4" customFormat="1" ht="8.25" hidden="1" x14ac:dyDescent="0.15">
      <c r="A43" s="90" t="s">
        <v>53</v>
      </c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  <c r="CC43" s="90"/>
      <c r="CD43" s="90"/>
      <c r="CE43" s="90"/>
      <c r="CF43" s="90"/>
      <c r="CG43" s="90"/>
      <c r="CH43" s="90"/>
      <c r="CI43" s="90"/>
      <c r="CJ43" s="90"/>
      <c r="CK43" s="90"/>
      <c r="CL43" s="90"/>
      <c r="CM43" s="90"/>
      <c r="CN43" s="90"/>
      <c r="CO43" s="90"/>
      <c r="CP43" s="90"/>
      <c r="CQ43" s="90"/>
      <c r="CR43" s="90"/>
      <c r="CS43" s="90"/>
      <c r="CT43" s="90"/>
      <c r="CU43" s="90"/>
      <c r="CV43" s="90"/>
      <c r="CW43" s="90"/>
      <c r="CX43" s="90"/>
      <c r="CY43" s="90"/>
      <c r="CZ43" s="90"/>
      <c r="DA43" s="90"/>
      <c r="DB43" s="90"/>
      <c r="DC43" s="90"/>
      <c r="DD43" s="90"/>
      <c r="DE43" s="90"/>
      <c r="DF43" s="90"/>
      <c r="DG43" s="90"/>
      <c r="DH43" s="90"/>
      <c r="DI43" s="90"/>
      <c r="DJ43" s="90"/>
      <c r="DK43" s="90"/>
      <c r="DL43" s="90"/>
      <c r="DM43" s="90"/>
      <c r="DN43" s="90"/>
      <c r="DO43" s="90"/>
      <c r="DP43" s="90"/>
      <c r="DQ43" s="90"/>
      <c r="DR43" s="90"/>
      <c r="DS43" s="90"/>
      <c r="DT43" s="90"/>
      <c r="DU43" s="90"/>
      <c r="DV43" s="90"/>
      <c r="DW43" s="90"/>
      <c r="DX43" s="90"/>
      <c r="DY43" s="90"/>
      <c r="DZ43" s="90"/>
      <c r="EA43" s="90"/>
      <c r="EB43" s="90"/>
      <c r="EC43" s="90"/>
      <c r="ED43" s="90"/>
      <c r="EE43" s="90"/>
      <c r="EF43" s="90"/>
      <c r="EG43" s="90"/>
      <c r="EH43" s="90"/>
      <c r="EI43" s="90"/>
      <c r="EJ43" s="90"/>
      <c r="EK43" s="90"/>
      <c r="EL43" s="90"/>
      <c r="EM43" s="90"/>
      <c r="EN43" s="90"/>
      <c r="EO43" s="90"/>
      <c r="EP43" s="90"/>
      <c r="EQ43" s="90"/>
      <c r="ER43" s="90"/>
      <c r="ES43" s="90"/>
      <c r="ET43" s="90"/>
      <c r="EU43" s="90"/>
      <c r="EV43" s="90"/>
      <c r="EW43" s="90"/>
      <c r="EX43" s="90"/>
      <c r="EY43" s="90"/>
      <c r="EZ43" s="90"/>
      <c r="FA43" s="90"/>
      <c r="FB43" s="90"/>
      <c r="FC43" s="90"/>
      <c r="FD43" s="90"/>
      <c r="FE43" s="90"/>
      <c r="FF43" s="90"/>
      <c r="FG43" s="90"/>
      <c r="FH43" s="90"/>
      <c r="FI43" s="90"/>
      <c r="FJ43" s="90"/>
      <c r="FK43" s="90"/>
      <c r="FL43" s="90"/>
      <c r="FM43" s="90"/>
      <c r="FN43" s="90"/>
      <c r="FO43" s="90"/>
      <c r="FP43" s="90"/>
      <c r="FQ43" s="90"/>
      <c r="FR43" s="90"/>
      <c r="FS43" s="90"/>
      <c r="FT43" s="90"/>
      <c r="FU43" s="90"/>
      <c r="FV43" s="90"/>
      <c r="FW43" s="90"/>
      <c r="FX43" s="90"/>
      <c r="FY43" s="90"/>
      <c r="FZ43" s="90"/>
      <c r="GA43" s="90"/>
      <c r="GB43" s="90"/>
      <c r="GC43" s="90"/>
      <c r="GD43" s="90"/>
      <c r="GE43" s="90"/>
      <c r="GF43" s="90"/>
      <c r="GG43" s="90"/>
      <c r="GH43" s="90"/>
      <c r="GI43" s="90"/>
      <c r="GJ43" s="90"/>
      <c r="GK43" s="90"/>
      <c r="GL43" s="90"/>
      <c r="GM43" s="90"/>
      <c r="GN43" s="90"/>
      <c r="GO43" s="90"/>
      <c r="GP43" s="90"/>
      <c r="GQ43" s="90"/>
      <c r="GR43" s="90"/>
      <c r="GS43" s="90"/>
      <c r="GT43" s="90"/>
      <c r="GU43" s="90"/>
      <c r="GV43" s="90"/>
      <c r="GW43" s="90"/>
      <c r="GX43" s="90"/>
      <c r="GY43" s="90"/>
      <c r="GZ43" s="90"/>
      <c r="HA43" s="90"/>
      <c r="HB43" s="90"/>
      <c r="HC43" s="90"/>
      <c r="HD43" s="90"/>
      <c r="HE43" s="90"/>
      <c r="HF43" s="90"/>
      <c r="HG43" s="90"/>
      <c r="HH43" s="90"/>
    </row>
    <row r="44" spans="1:216" s="4" customFormat="1" ht="10.5" hidden="1" customHeight="1" x14ac:dyDescent="0.15">
      <c r="A44" s="75" t="s">
        <v>35</v>
      </c>
      <c r="B44" s="75"/>
      <c r="C44" s="75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90"/>
      <c r="O44" s="90"/>
      <c r="P44" s="90"/>
      <c r="Q44" s="90"/>
      <c r="R44" s="90"/>
      <c r="S44" s="90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78"/>
      <c r="AW44" s="78"/>
      <c r="AX44" s="78"/>
      <c r="AY44" s="78"/>
      <c r="AZ44" s="78"/>
      <c r="BA44" s="66"/>
      <c r="BB44" s="66"/>
      <c r="BC44" s="66"/>
      <c r="BD44" s="66"/>
      <c r="BE44" s="66"/>
      <c r="BF44" s="66"/>
      <c r="BG44" s="66"/>
      <c r="BH44" s="66"/>
      <c r="BI44" s="66"/>
      <c r="BJ44" s="66"/>
      <c r="BK44" s="66"/>
      <c r="BL44" s="66"/>
      <c r="BM44" s="66"/>
      <c r="BN44" s="66"/>
      <c r="BO44" s="66"/>
      <c r="BP44" s="66"/>
      <c r="BQ44" s="66"/>
      <c r="BR44" s="66"/>
      <c r="BS44" s="66"/>
      <c r="BT44" s="66"/>
      <c r="BU44" s="78"/>
      <c r="BV44" s="78"/>
      <c r="BW44" s="78"/>
      <c r="BX44" s="78"/>
      <c r="BY44" s="78"/>
      <c r="BZ44" s="66"/>
      <c r="CA44" s="66"/>
      <c r="CB44" s="66"/>
      <c r="CC44" s="66"/>
      <c r="CD44" s="66"/>
      <c r="CE44" s="90"/>
      <c r="CF44" s="90"/>
      <c r="CG44" s="90"/>
      <c r="CH44" s="90"/>
      <c r="CI44" s="90"/>
      <c r="CJ44" s="90"/>
      <c r="CK44" s="90"/>
      <c r="CL44" s="90"/>
      <c r="CM44" s="90"/>
      <c r="CN44" s="90"/>
      <c r="CO44" s="66"/>
      <c r="CP44" s="66"/>
      <c r="CQ44" s="66"/>
      <c r="CR44" s="66"/>
      <c r="CS44" s="66"/>
      <c r="CT44" s="66"/>
      <c r="CU44" s="66"/>
      <c r="CV44" s="66"/>
      <c r="CW44" s="66"/>
      <c r="CX44" s="66"/>
      <c r="CY44" s="66"/>
      <c r="CZ44" s="66"/>
      <c r="DA44" s="66"/>
      <c r="DB44" s="66"/>
      <c r="DC44" s="66"/>
      <c r="DD44" s="66"/>
      <c r="DE44" s="66"/>
      <c r="DF44" s="66"/>
      <c r="DG44" s="66"/>
      <c r="DH44" s="66"/>
      <c r="DI44" s="66"/>
      <c r="DJ44" s="66"/>
      <c r="DK44" s="66"/>
      <c r="DL44" s="66"/>
      <c r="DM44" s="66"/>
      <c r="DN44" s="66"/>
      <c r="DO44" s="66"/>
      <c r="DP44" s="66"/>
      <c r="DQ44" s="66"/>
      <c r="DR44" s="66"/>
      <c r="DS44" s="66"/>
      <c r="DT44" s="66"/>
      <c r="DU44" s="66"/>
      <c r="DV44" s="66"/>
      <c r="DW44" s="66"/>
      <c r="DX44" s="66"/>
      <c r="DY44" s="66"/>
      <c r="DZ44" s="66"/>
      <c r="EA44" s="66"/>
      <c r="EB44" s="66"/>
      <c r="EN44" s="66"/>
      <c r="EO44" s="66"/>
      <c r="EP44" s="66"/>
      <c r="EQ44" s="66"/>
      <c r="ER44" s="66"/>
      <c r="ES44" s="66"/>
      <c r="ET44" s="66"/>
      <c r="EU44" s="66"/>
      <c r="EV44" s="66"/>
      <c r="EW44" s="66"/>
      <c r="EX44" s="66"/>
      <c r="EY44" s="66"/>
      <c r="EZ44" s="66"/>
      <c r="FA44" s="66"/>
      <c r="FB44" s="66"/>
      <c r="FC44" s="66"/>
      <c r="FD44" s="66"/>
      <c r="FE44" s="66"/>
      <c r="FF44" s="66"/>
      <c r="FG44" s="66"/>
      <c r="FH44" s="66"/>
      <c r="FI44" s="66"/>
      <c r="FJ44" s="66"/>
      <c r="FK44" s="66"/>
      <c r="FL44" s="66"/>
      <c r="FM44" s="66"/>
      <c r="FN44" s="66"/>
      <c r="FO44" s="66"/>
      <c r="FP44" s="66"/>
      <c r="FQ44" s="66"/>
      <c r="FR44" s="66"/>
      <c r="FS44" s="66"/>
      <c r="FT44" s="66"/>
      <c r="FU44" s="66"/>
      <c r="FV44" s="66"/>
      <c r="FW44" s="66"/>
      <c r="FX44" s="66"/>
      <c r="FY44" s="66"/>
      <c r="FZ44" s="66"/>
      <c r="GA44" s="66"/>
      <c r="GB44" s="66"/>
      <c r="GC44" s="66"/>
      <c r="GD44" s="66"/>
      <c r="GE44" s="66"/>
      <c r="GF44" s="66"/>
      <c r="GG44" s="66"/>
      <c r="GH44" s="66"/>
      <c r="GI44" s="66"/>
      <c r="GJ44" s="66"/>
      <c r="GK44" s="66"/>
      <c r="GL44" s="66"/>
      <c r="GM44" s="66"/>
      <c r="GN44" s="66"/>
      <c r="GO44" s="66"/>
      <c r="GP44" s="66"/>
      <c r="GQ44" s="66"/>
      <c r="GR44" s="66"/>
      <c r="GS44" s="66"/>
      <c r="GT44" s="66"/>
      <c r="GU44" s="66"/>
      <c r="GV44" s="66"/>
      <c r="GW44" s="66"/>
      <c r="GX44" s="66"/>
      <c r="GY44" s="66"/>
      <c r="GZ44" s="66"/>
      <c r="HA44" s="66"/>
      <c r="HB44" s="66"/>
      <c r="HC44" s="66"/>
      <c r="HD44" s="66"/>
      <c r="HE44" s="66"/>
      <c r="HF44" s="66"/>
      <c r="HG44" s="66"/>
      <c r="HH44" s="66"/>
    </row>
    <row r="45" spans="1:216" s="4" customFormat="1" ht="10.5" hidden="1" customHeight="1" x14ac:dyDescent="0.15">
      <c r="A45" s="75" t="s">
        <v>36</v>
      </c>
      <c r="B45" s="75"/>
      <c r="C45" s="75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90"/>
      <c r="O45" s="90"/>
      <c r="P45" s="90"/>
      <c r="Q45" s="90"/>
      <c r="R45" s="90"/>
      <c r="S45" s="90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78"/>
      <c r="AW45" s="78"/>
      <c r="AX45" s="78"/>
      <c r="AY45" s="78"/>
      <c r="AZ45" s="78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  <c r="BN45" s="66"/>
      <c r="BO45" s="66"/>
      <c r="BP45" s="66"/>
      <c r="BQ45" s="66"/>
      <c r="BR45" s="66"/>
      <c r="BS45" s="66"/>
      <c r="BT45" s="66"/>
      <c r="BU45" s="78"/>
      <c r="BV45" s="78"/>
      <c r="BW45" s="78"/>
      <c r="BX45" s="78"/>
      <c r="BY45" s="78"/>
      <c r="BZ45" s="66"/>
      <c r="CA45" s="66"/>
      <c r="CB45" s="66"/>
      <c r="CC45" s="66"/>
      <c r="CD45" s="66"/>
      <c r="CE45" s="90"/>
      <c r="CF45" s="90"/>
      <c r="CG45" s="90"/>
      <c r="CH45" s="90"/>
      <c r="CI45" s="90"/>
      <c r="CJ45" s="90"/>
      <c r="CK45" s="90"/>
      <c r="CL45" s="90"/>
      <c r="CM45" s="90"/>
      <c r="CN45" s="90"/>
      <c r="CO45" s="66"/>
      <c r="CP45" s="66"/>
      <c r="CQ45" s="66"/>
      <c r="CR45" s="66"/>
      <c r="CS45" s="66"/>
      <c r="CT45" s="66"/>
      <c r="CU45" s="66"/>
      <c r="CV45" s="66"/>
      <c r="CW45" s="66"/>
      <c r="CX45" s="66"/>
      <c r="CY45" s="66"/>
      <c r="CZ45" s="66"/>
      <c r="DA45" s="66"/>
      <c r="DB45" s="66"/>
      <c r="DC45" s="66"/>
      <c r="DD45" s="66"/>
      <c r="DE45" s="66"/>
      <c r="DF45" s="66"/>
      <c r="DG45" s="66"/>
      <c r="DH45" s="66"/>
      <c r="DI45" s="66"/>
      <c r="DJ45" s="66"/>
      <c r="DK45" s="66"/>
      <c r="DL45" s="66"/>
      <c r="DM45" s="66"/>
      <c r="DN45" s="66"/>
      <c r="DO45" s="66"/>
      <c r="DP45" s="66"/>
      <c r="DQ45" s="66"/>
      <c r="DR45" s="66"/>
      <c r="DS45" s="66"/>
      <c r="DT45" s="66"/>
      <c r="DU45" s="66"/>
      <c r="DV45" s="66"/>
      <c r="DW45" s="66"/>
      <c r="DX45" s="66"/>
      <c r="DY45" s="66"/>
      <c r="DZ45" s="66"/>
      <c r="EA45" s="66"/>
      <c r="EB45" s="66"/>
      <c r="EN45" s="66"/>
      <c r="EO45" s="66"/>
      <c r="EP45" s="66"/>
      <c r="EQ45" s="66"/>
      <c r="ER45" s="66"/>
      <c r="ES45" s="66"/>
      <c r="ET45" s="66"/>
      <c r="EU45" s="66"/>
      <c r="EV45" s="66"/>
      <c r="EW45" s="66"/>
      <c r="EX45" s="66"/>
      <c r="EY45" s="66"/>
      <c r="EZ45" s="66"/>
      <c r="FA45" s="66"/>
      <c r="FB45" s="66"/>
      <c r="FC45" s="66"/>
      <c r="FD45" s="66"/>
      <c r="FE45" s="66"/>
      <c r="FF45" s="66"/>
      <c r="FG45" s="66"/>
      <c r="FH45" s="66"/>
      <c r="FI45" s="66"/>
      <c r="FJ45" s="66"/>
      <c r="FK45" s="66"/>
      <c r="FL45" s="66"/>
      <c r="FM45" s="66"/>
      <c r="FN45" s="66"/>
      <c r="FO45" s="66"/>
      <c r="FP45" s="66"/>
      <c r="FQ45" s="66"/>
      <c r="FR45" s="66"/>
      <c r="FS45" s="66"/>
      <c r="FT45" s="66"/>
      <c r="FU45" s="66"/>
      <c r="FV45" s="66"/>
      <c r="FW45" s="66"/>
      <c r="FX45" s="66"/>
      <c r="FY45" s="66"/>
      <c r="FZ45" s="66"/>
      <c r="GA45" s="66"/>
      <c r="GB45" s="66"/>
      <c r="GC45" s="66"/>
      <c r="GD45" s="66"/>
      <c r="GE45" s="66"/>
      <c r="GF45" s="66"/>
      <c r="GG45" s="66"/>
      <c r="GH45" s="66"/>
      <c r="GI45" s="66"/>
      <c r="GJ45" s="66"/>
      <c r="GK45" s="66"/>
      <c r="GL45" s="66"/>
      <c r="GM45" s="66"/>
      <c r="GN45" s="66"/>
      <c r="GO45" s="66"/>
      <c r="GP45" s="66"/>
      <c r="GQ45" s="66"/>
      <c r="GR45" s="66"/>
      <c r="GS45" s="66"/>
      <c r="GT45" s="66"/>
      <c r="GU45" s="66"/>
      <c r="GV45" s="66"/>
      <c r="GW45" s="66"/>
      <c r="GX45" s="66"/>
      <c r="GY45" s="66"/>
      <c r="GZ45" s="66"/>
      <c r="HA45" s="66"/>
      <c r="HB45" s="66"/>
      <c r="HC45" s="66"/>
      <c r="HD45" s="66"/>
      <c r="HE45" s="66"/>
      <c r="HF45" s="66"/>
      <c r="HG45" s="66"/>
      <c r="HH45" s="66"/>
    </row>
    <row r="46" spans="1:216" s="4" customFormat="1" ht="8.25" hidden="1" x14ac:dyDescent="0.15">
      <c r="A46" s="90" t="s">
        <v>60</v>
      </c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90"/>
      <c r="CB46" s="90"/>
      <c r="CC46" s="90"/>
      <c r="CD46" s="90"/>
      <c r="CE46" s="90"/>
      <c r="CF46" s="90"/>
      <c r="CG46" s="90"/>
      <c r="CH46" s="90"/>
      <c r="CI46" s="90"/>
      <c r="CJ46" s="90"/>
      <c r="CK46" s="90"/>
      <c r="CL46" s="90"/>
      <c r="CM46" s="90"/>
      <c r="CN46" s="90"/>
      <c r="CO46" s="90"/>
      <c r="CP46" s="90"/>
      <c r="CQ46" s="90"/>
      <c r="CR46" s="90"/>
      <c r="CS46" s="90"/>
      <c r="CT46" s="90"/>
      <c r="CU46" s="90"/>
      <c r="CV46" s="90"/>
      <c r="CW46" s="90"/>
      <c r="CX46" s="90"/>
      <c r="CY46" s="90"/>
      <c r="CZ46" s="90"/>
      <c r="DA46" s="90"/>
      <c r="DB46" s="90"/>
      <c r="DC46" s="90"/>
      <c r="DD46" s="90"/>
      <c r="DE46" s="90"/>
      <c r="DF46" s="90"/>
      <c r="DG46" s="90"/>
      <c r="DH46" s="90"/>
      <c r="DI46" s="90"/>
      <c r="DJ46" s="90"/>
      <c r="DK46" s="90"/>
      <c r="DL46" s="90"/>
      <c r="DM46" s="90"/>
      <c r="DN46" s="90"/>
      <c r="DO46" s="90"/>
      <c r="DP46" s="90"/>
      <c r="DQ46" s="90"/>
      <c r="DR46" s="90"/>
      <c r="DS46" s="90"/>
      <c r="DT46" s="90"/>
      <c r="DU46" s="90"/>
      <c r="DV46" s="90"/>
      <c r="DW46" s="90"/>
      <c r="DX46" s="90"/>
      <c r="DY46" s="90"/>
      <c r="DZ46" s="90"/>
      <c r="EA46" s="90"/>
      <c r="EB46" s="90"/>
      <c r="EC46" s="90"/>
      <c r="ED46" s="90"/>
      <c r="EE46" s="90"/>
      <c r="EF46" s="90"/>
      <c r="EG46" s="90"/>
      <c r="EH46" s="90"/>
      <c r="EI46" s="90"/>
      <c r="EJ46" s="90"/>
      <c r="EK46" s="90"/>
      <c r="EL46" s="90"/>
      <c r="EM46" s="90"/>
      <c r="EN46" s="90"/>
      <c r="EO46" s="90"/>
      <c r="EP46" s="90"/>
      <c r="EQ46" s="90"/>
      <c r="ER46" s="90"/>
      <c r="ES46" s="90"/>
      <c r="ET46" s="90"/>
      <c r="EU46" s="90"/>
      <c r="EV46" s="90"/>
      <c r="EW46" s="90"/>
      <c r="EX46" s="90"/>
      <c r="EY46" s="90"/>
      <c r="EZ46" s="90"/>
      <c r="FA46" s="90"/>
      <c r="FB46" s="90"/>
      <c r="FC46" s="90"/>
      <c r="FD46" s="90"/>
      <c r="FE46" s="90"/>
      <c r="FF46" s="90"/>
      <c r="FG46" s="90"/>
      <c r="FH46" s="90"/>
      <c r="FI46" s="90"/>
      <c r="FJ46" s="90"/>
      <c r="FK46" s="90"/>
      <c r="FL46" s="90"/>
      <c r="FM46" s="90"/>
      <c r="FN46" s="90"/>
      <c r="FO46" s="90"/>
      <c r="FP46" s="90"/>
      <c r="FQ46" s="90"/>
      <c r="FR46" s="90"/>
      <c r="FS46" s="90"/>
      <c r="FT46" s="90"/>
      <c r="FU46" s="90"/>
      <c r="FV46" s="90"/>
      <c r="FW46" s="90"/>
      <c r="FX46" s="90"/>
      <c r="FY46" s="90"/>
      <c r="FZ46" s="90"/>
      <c r="GA46" s="90"/>
      <c r="GB46" s="90"/>
      <c r="GC46" s="90"/>
      <c r="GD46" s="90"/>
      <c r="GE46" s="90"/>
      <c r="GF46" s="90"/>
      <c r="GG46" s="90"/>
      <c r="GH46" s="90"/>
      <c r="GI46" s="90"/>
      <c r="GJ46" s="90"/>
      <c r="GK46" s="90"/>
      <c r="GL46" s="90"/>
      <c r="GM46" s="90"/>
      <c r="GN46" s="90"/>
      <c r="GO46" s="90"/>
      <c r="GP46" s="90"/>
      <c r="GQ46" s="90"/>
      <c r="GR46" s="90"/>
      <c r="GS46" s="90"/>
      <c r="GT46" s="90"/>
      <c r="GU46" s="90"/>
      <c r="GV46" s="90"/>
      <c r="GW46" s="90"/>
      <c r="GX46" s="90"/>
      <c r="GY46" s="90"/>
      <c r="GZ46" s="90"/>
      <c r="HA46" s="90"/>
      <c r="HB46" s="90"/>
      <c r="HC46" s="90"/>
      <c r="HD46" s="90"/>
      <c r="HE46" s="90"/>
      <c r="HF46" s="90"/>
      <c r="HG46" s="90"/>
      <c r="HH46" s="90"/>
    </row>
    <row r="47" spans="1:216" s="4" customFormat="1" ht="10.5" hidden="1" customHeight="1" x14ac:dyDescent="0.15">
      <c r="A47" s="75" t="s">
        <v>59</v>
      </c>
      <c r="B47" s="75"/>
      <c r="C47" s="75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90"/>
      <c r="O47" s="90"/>
      <c r="P47" s="90"/>
      <c r="Q47" s="90"/>
      <c r="R47" s="90"/>
      <c r="S47" s="90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78"/>
      <c r="AW47" s="78"/>
      <c r="AX47" s="78"/>
      <c r="AY47" s="78"/>
      <c r="AZ47" s="78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  <c r="BN47" s="66"/>
      <c r="BO47" s="66"/>
      <c r="BP47" s="66"/>
      <c r="BQ47" s="66"/>
      <c r="BR47" s="66"/>
      <c r="BS47" s="66"/>
      <c r="BT47" s="66"/>
      <c r="BU47" s="78"/>
      <c r="BV47" s="78"/>
      <c r="BW47" s="78"/>
      <c r="BX47" s="78"/>
      <c r="BY47" s="78"/>
      <c r="BZ47" s="66"/>
      <c r="CA47" s="66"/>
      <c r="CB47" s="66"/>
      <c r="CC47" s="66"/>
      <c r="CD47" s="66"/>
      <c r="CE47" s="90"/>
      <c r="CF47" s="90"/>
      <c r="CG47" s="90"/>
      <c r="CH47" s="90"/>
      <c r="CI47" s="90"/>
      <c r="CJ47" s="90"/>
      <c r="CK47" s="90"/>
      <c r="CL47" s="90"/>
      <c r="CM47" s="90"/>
      <c r="CN47" s="90"/>
      <c r="CO47" s="66"/>
      <c r="CP47" s="66"/>
      <c r="CQ47" s="66"/>
      <c r="CR47" s="66"/>
      <c r="CS47" s="66"/>
      <c r="CT47" s="66"/>
      <c r="CU47" s="66"/>
      <c r="CV47" s="66"/>
      <c r="CW47" s="66"/>
      <c r="CX47" s="66"/>
      <c r="CY47" s="66"/>
      <c r="CZ47" s="66"/>
      <c r="DA47" s="66"/>
      <c r="DB47" s="66"/>
      <c r="DC47" s="66"/>
      <c r="DD47" s="66"/>
      <c r="DE47" s="66"/>
      <c r="DF47" s="66"/>
      <c r="DG47" s="66"/>
      <c r="DH47" s="66"/>
      <c r="DI47" s="66"/>
      <c r="DJ47" s="66"/>
      <c r="DK47" s="66"/>
      <c r="DL47" s="66"/>
      <c r="DM47" s="66"/>
      <c r="DN47" s="66"/>
      <c r="DO47" s="66"/>
      <c r="DP47" s="66"/>
      <c r="DQ47" s="66"/>
      <c r="DR47" s="66"/>
      <c r="DS47" s="66"/>
      <c r="DT47" s="66"/>
      <c r="DU47" s="66"/>
      <c r="DV47" s="66"/>
      <c r="DW47" s="66"/>
      <c r="DX47" s="66"/>
      <c r="DY47" s="66"/>
      <c r="DZ47" s="66"/>
      <c r="EA47" s="66"/>
      <c r="EB47" s="66"/>
      <c r="EN47" s="66"/>
      <c r="EO47" s="66"/>
      <c r="EP47" s="66"/>
      <c r="EQ47" s="66"/>
      <c r="ER47" s="66"/>
      <c r="ES47" s="66"/>
      <c r="ET47" s="66"/>
      <c r="EU47" s="66"/>
      <c r="EV47" s="66"/>
      <c r="EW47" s="66"/>
      <c r="EX47" s="66"/>
      <c r="EY47" s="66"/>
      <c r="EZ47" s="66"/>
      <c r="FA47" s="66"/>
      <c r="FB47" s="66"/>
      <c r="FC47" s="66"/>
      <c r="FD47" s="66"/>
      <c r="FE47" s="66"/>
      <c r="FF47" s="66"/>
      <c r="FG47" s="66"/>
      <c r="FH47" s="66"/>
      <c r="FI47" s="66"/>
      <c r="FJ47" s="66"/>
      <c r="FK47" s="66"/>
      <c r="FL47" s="66"/>
      <c r="FM47" s="66"/>
      <c r="FN47" s="66"/>
      <c r="FO47" s="66"/>
      <c r="FP47" s="66"/>
      <c r="FQ47" s="66"/>
      <c r="FR47" s="66"/>
      <c r="FS47" s="66"/>
      <c r="FT47" s="66"/>
      <c r="FU47" s="66"/>
      <c r="FV47" s="66"/>
      <c r="FW47" s="66"/>
      <c r="FX47" s="66"/>
      <c r="FY47" s="66"/>
      <c r="FZ47" s="66"/>
      <c r="GA47" s="66"/>
      <c r="GB47" s="66"/>
      <c r="GC47" s="66"/>
      <c r="GD47" s="66"/>
      <c r="GE47" s="66"/>
      <c r="GF47" s="66"/>
      <c r="GG47" s="66"/>
      <c r="GH47" s="66"/>
      <c r="GI47" s="66"/>
      <c r="GJ47" s="66"/>
      <c r="GK47" s="66"/>
      <c r="GL47" s="66"/>
      <c r="GM47" s="66"/>
      <c r="GN47" s="66"/>
      <c r="GO47" s="66"/>
      <c r="GP47" s="66"/>
      <c r="GQ47" s="66"/>
      <c r="GR47" s="66"/>
      <c r="GS47" s="66"/>
      <c r="GT47" s="66"/>
      <c r="GU47" s="66"/>
      <c r="GV47" s="66"/>
      <c r="GW47" s="66"/>
      <c r="GX47" s="66"/>
      <c r="GY47" s="66"/>
      <c r="GZ47" s="66"/>
      <c r="HA47" s="66"/>
      <c r="HB47" s="66"/>
      <c r="HC47" s="66"/>
      <c r="HD47" s="66"/>
      <c r="HE47" s="66"/>
      <c r="HF47" s="66"/>
      <c r="HG47" s="66"/>
      <c r="HH47" s="66"/>
    </row>
    <row r="48" spans="1:216" s="4" customFormat="1" ht="10.5" hidden="1" customHeight="1" x14ac:dyDescent="0.15">
      <c r="A48" s="75" t="s">
        <v>58</v>
      </c>
      <c r="B48" s="75"/>
      <c r="C48" s="75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90"/>
      <c r="O48" s="90"/>
      <c r="P48" s="90"/>
      <c r="Q48" s="90"/>
      <c r="R48" s="90"/>
      <c r="S48" s="90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78"/>
      <c r="AW48" s="78"/>
      <c r="AX48" s="78"/>
      <c r="AY48" s="78"/>
      <c r="AZ48" s="78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  <c r="BQ48" s="66"/>
      <c r="BR48" s="66"/>
      <c r="BS48" s="66"/>
      <c r="BT48" s="66"/>
      <c r="BU48" s="78"/>
      <c r="BV48" s="78"/>
      <c r="BW48" s="78"/>
      <c r="BX48" s="78"/>
      <c r="BY48" s="78"/>
      <c r="BZ48" s="66"/>
      <c r="CA48" s="66"/>
      <c r="CB48" s="66"/>
      <c r="CC48" s="66"/>
      <c r="CD48" s="66"/>
      <c r="CE48" s="90"/>
      <c r="CF48" s="90"/>
      <c r="CG48" s="90"/>
      <c r="CH48" s="90"/>
      <c r="CI48" s="90"/>
      <c r="CJ48" s="90"/>
      <c r="CK48" s="90"/>
      <c r="CL48" s="90"/>
      <c r="CM48" s="90"/>
      <c r="CN48" s="90"/>
      <c r="CO48" s="66"/>
      <c r="CP48" s="66"/>
      <c r="CQ48" s="66"/>
      <c r="CR48" s="66"/>
      <c r="CS48" s="66"/>
      <c r="CT48" s="66"/>
      <c r="CU48" s="66"/>
      <c r="CV48" s="66"/>
      <c r="CW48" s="66"/>
      <c r="CX48" s="66"/>
      <c r="CY48" s="66"/>
      <c r="CZ48" s="66"/>
      <c r="DA48" s="66"/>
      <c r="DB48" s="66"/>
      <c r="DC48" s="66"/>
      <c r="DD48" s="66"/>
      <c r="DE48" s="66"/>
      <c r="DF48" s="66"/>
      <c r="DG48" s="66"/>
      <c r="DH48" s="66"/>
      <c r="DI48" s="66"/>
      <c r="DJ48" s="66"/>
      <c r="DK48" s="66"/>
      <c r="DL48" s="66"/>
      <c r="DM48" s="66"/>
      <c r="DN48" s="66"/>
      <c r="DO48" s="66"/>
      <c r="DP48" s="66"/>
      <c r="DQ48" s="66"/>
      <c r="DR48" s="66"/>
      <c r="DS48" s="66"/>
      <c r="DT48" s="66"/>
      <c r="DU48" s="66"/>
      <c r="DV48" s="66"/>
      <c r="DW48" s="66"/>
      <c r="DX48" s="66"/>
      <c r="DY48" s="66"/>
      <c r="DZ48" s="66"/>
      <c r="EA48" s="66"/>
      <c r="EB48" s="66"/>
      <c r="EN48" s="66"/>
      <c r="EO48" s="66"/>
      <c r="EP48" s="66"/>
      <c r="EQ48" s="66"/>
      <c r="ER48" s="66"/>
      <c r="ES48" s="66"/>
      <c r="ET48" s="66"/>
      <c r="EU48" s="66"/>
      <c r="EV48" s="66"/>
      <c r="EW48" s="66"/>
      <c r="EX48" s="66"/>
      <c r="EY48" s="66"/>
      <c r="EZ48" s="66"/>
      <c r="FA48" s="66"/>
      <c r="FB48" s="66"/>
      <c r="FC48" s="66"/>
      <c r="FD48" s="66"/>
      <c r="FE48" s="66"/>
      <c r="FF48" s="66"/>
      <c r="FG48" s="66"/>
      <c r="FH48" s="66"/>
      <c r="FI48" s="66"/>
      <c r="FJ48" s="66"/>
      <c r="FK48" s="66"/>
      <c r="FL48" s="66"/>
      <c r="FM48" s="66"/>
      <c r="FN48" s="66"/>
      <c r="FO48" s="66"/>
      <c r="FP48" s="66"/>
      <c r="FQ48" s="66"/>
      <c r="FR48" s="66"/>
      <c r="FS48" s="66"/>
      <c r="FT48" s="66"/>
      <c r="FU48" s="66"/>
      <c r="FV48" s="66"/>
      <c r="FW48" s="66"/>
      <c r="FX48" s="66"/>
      <c r="FY48" s="66"/>
      <c r="FZ48" s="66"/>
      <c r="GA48" s="66"/>
      <c r="GB48" s="66"/>
      <c r="GC48" s="66"/>
      <c r="GD48" s="66"/>
      <c r="GE48" s="66"/>
      <c r="GF48" s="66"/>
      <c r="GG48" s="66"/>
      <c r="GH48" s="66"/>
      <c r="GI48" s="66"/>
      <c r="GJ48" s="66"/>
      <c r="GK48" s="66"/>
      <c r="GL48" s="66"/>
      <c r="GM48" s="66"/>
      <c r="GN48" s="66"/>
      <c r="GO48" s="66"/>
      <c r="GP48" s="66"/>
      <c r="GQ48" s="66"/>
      <c r="GR48" s="66"/>
      <c r="GS48" s="66"/>
      <c r="GT48" s="66"/>
      <c r="GU48" s="66"/>
      <c r="GV48" s="66"/>
      <c r="GW48" s="66"/>
      <c r="GX48" s="66"/>
      <c r="GY48" s="66"/>
      <c r="GZ48" s="66"/>
      <c r="HA48" s="66"/>
      <c r="HB48" s="66"/>
      <c r="HC48" s="66"/>
      <c r="HD48" s="66"/>
      <c r="HE48" s="66"/>
      <c r="HF48" s="66"/>
      <c r="HG48" s="66"/>
      <c r="HH48" s="66"/>
    </row>
    <row r="49" spans="1:216" s="4" customFormat="1" ht="8.25" hidden="1" x14ac:dyDescent="0.15">
      <c r="A49" s="90" t="s">
        <v>57</v>
      </c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  <c r="CC49" s="90"/>
      <c r="CD49" s="90"/>
      <c r="CE49" s="90"/>
      <c r="CF49" s="90"/>
      <c r="CG49" s="90"/>
      <c r="CH49" s="90"/>
      <c r="CI49" s="90"/>
      <c r="CJ49" s="90"/>
      <c r="CK49" s="90"/>
      <c r="CL49" s="90"/>
      <c r="CM49" s="90"/>
      <c r="CN49" s="90"/>
      <c r="CO49" s="90"/>
      <c r="CP49" s="90"/>
      <c r="CQ49" s="90"/>
      <c r="CR49" s="90"/>
      <c r="CS49" s="90"/>
      <c r="CT49" s="90"/>
      <c r="CU49" s="90"/>
      <c r="CV49" s="90"/>
      <c r="CW49" s="90"/>
      <c r="CX49" s="90"/>
      <c r="CY49" s="90"/>
      <c r="CZ49" s="90"/>
      <c r="DA49" s="90"/>
      <c r="DB49" s="90"/>
      <c r="DC49" s="90"/>
      <c r="DD49" s="90"/>
      <c r="DE49" s="90"/>
      <c r="DF49" s="90"/>
      <c r="DG49" s="90"/>
      <c r="DH49" s="90"/>
      <c r="DI49" s="90"/>
      <c r="DJ49" s="90"/>
      <c r="DK49" s="90"/>
      <c r="DL49" s="90"/>
      <c r="DM49" s="90"/>
      <c r="DN49" s="90"/>
      <c r="DO49" s="90"/>
      <c r="DP49" s="90"/>
      <c r="DQ49" s="90"/>
      <c r="DR49" s="90"/>
      <c r="DS49" s="90"/>
      <c r="DT49" s="90"/>
      <c r="DU49" s="90"/>
      <c r="DV49" s="90"/>
      <c r="DW49" s="90"/>
      <c r="DX49" s="90"/>
      <c r="DY49" s="90"/>
      <c r="DZ49" s="90"/>
      <c r="EA49" s="90"/>
      <c r="EB49" s="90"/>
      <c r="EC49" s="90"/>
      <c r="ED49" s="90"/>
      <c r="EE49" s="90"/>
      <c r="EF49" s="90"/>
      <c r="EG49" s="90"/>
      <c r="EH49" s="90"/>
      <c r="EI49" s="90"/>
      <c r="EJ49" s="90"/>
      <c r="EK49" s="90"/>
      <c r="EL49" s="90"/>
      <c r="EM49" s="90"/>
      <c r="EN49" s="90"/>
      <c r="EO49" s="90"/>
      <c r="EP49" s="90"/>
      <c r="EQ49" s="90"/>
      <c r="ER49" s="90"/>
      <c r="ES49" s="90"/>
      <c r="ET49" s="90"/>
      <c r="EU49" s="90"/>
      <c r="EV49" s="90"/>
      <c r="EW49" s="90"/>
      <c r="EX49" s="90"/>
      <c r="EY49" s="90"/>
      <c r="EZ49" s="90"/>
      <c r="FA49" s="90"/>
      <c r="FB49" s="90"/>
      <c r="FC49" s="90"/>
      <c r="FD49" s="90"/>
      <c r="FE49" s="90"/>
      <c r="FF49" s="90"/>
      <c r="FG49" s="90"/>
      <c r="FH49" s="90"/>
      <c r="FI49" s="90"/>
      <c r="FJ49" s="90"/>
      <c r="FK49" s="90"/>
      <c r="FL49" s="90"/>
      <c r="FM49" s="90"/>
      <c r="FN49" s="90"/>
      <c r="FO49" s="90"/>
      <c r="FP49" s="90"/>
      <c r="FQ49" s="90"/>
      <c r="FR49" s="90"/>
      <c r="FS49" s="90"/>
      <c r="FT49" s="90"/>
      <c r="FU49" s="90"/>
      <c r="FV49" s="90"/>
      <c r="FW49" s="90"/>
      <c r="FX49" s="90"/>
      <c r="FY49" s="90"/>
      <c r="FZ49" s="90"/>
      <c r="GA49" s="90"/>
      <c r="GB49" s="90"/>
      <c r="GC49" s="90"/>
      <c r="GD49" s="90"/>
      <c r="GE49" s="90"/>
      <c r="GF49" s="90"/>
      <c r="GG49" s="90"/>
      <c r="GH49" s="90"/>
      <c r="GI49" s="90"/>
      <c r="GJ49" s="90"/>
      <c r="GK49" s="90"/>
      <c r="GL49" s="90"/>
      <c r="GM49" s="90"/>
      <c r="GN49" s="90"/>
      <c r="GO49" s="90"/>
      <c r="GP49" s="90"/>
      <c r="GQ49" s="90"/>
      <c r="GR49" s="90"/>
      <c r="GS49" s="90"/>
      <c r="GT49" s="90"/>
      <c r="GU49" s="90"/>
      <c r="GV49" s="90"/>
      <c r="GW49" s="90"/>
      <c r="GX49" s="90"/>
      <c r="GY49" s="90"/>
      <c r="GZ49" s="90"/>
      <c r="HA49" s="90"/>
      <c r="HB49" s="90"/>
      <c r="HC49" s="90"/>
      <c r="HD49" s="90"/>
      <c r="HE49" s="90"/>
      <c r="HF49" s="90"/>
      <c r="HG49" s="90"/>
      <c r="HH49" s="90"/>
    </row>
    <row r="50" spans="1:216" s="4" customFormat="1" ht="10.5" hidden="1" customHeight="1" x14ac:dyDescent="0.15">
      <c r="A50" s="75" t="s">
        <v>56</v>
      </c>
      <c r="B50" s="75"/>
      <c r="C50" s="75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90"/>
      <c r="O50" s="90"/>
      <c r="P50" s="90"/>
      <c r="Q50" s="90"/>
      <c r="R50" s="90"/>
      <c r="S50" s="90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78"/>
      <c r="AW50" s="78"/>
      <c r="AX50" s="78"/>
      <c r="AY50" s="78"/>
      <c r="AZ50" s="78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78"/>
      <c r="BV50" s="78"/>
      <c r="BW50" s="78"/>
      <c r="BX50" s="78"/>
      <c r="BY50" s="78"/>
      <c r="BZ50" s="66"/>
      <c r="CA50" s="66"/>
      <c r="CB50" s="66"/>
      <c r="CC50" s="66"/>
      <c r="CD50" s="66"/>
      <c r="CE50" s="90"/>
      <c r="CF50" s="90"/>
      <c r="CG50" s="90"/>
      <c r="CH50" s="90"/>
      <c r="CI50" s="90"/>
      <c r="CJ50" s="90"/>
      <c r="CK50" s="90"/>
      <c r="CL50" s="90"/>
      <c r="CM50" s="90"/>
      <c r="CN50" s="90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6"/>
      <c r="GC50" s="66"/>
      <c r="GD50" s="66"/>
      <c r="GE50" s="66"/>
      <c r="GF50" s="66"/>
      <c r="GG50" s="66"/>
      <c r="GH50" s="66"/>
      <c r="GI50" s="66"/>
      <c r="GJ50" s="66"/>
      <c r="GK50" s="66"/>
      <c r="GL50" s="66"/>
      <c r="GM50" s="66"/>
      <c r="GN50" s="66"/>
      <c r="GO50" s="66"/>
      <c r="GP50" s="66"/>
      <c r="GQ50" s="66"/>
      <c r="GR50" s="66"/>
      <c r="GS50" s="66"/>
      <c r="GT50" s="66"/>
      <c r="GU50" s="66"/>
      <c r="GV50" s="66"/>
      <c r="GW50" s="66"/>
      <c r="GX50" s="66"/>
      <c r="GY50" s="66"/>
      <c r="GZ50" s="66"/>
      <c r="HA50" s="66"/>
      <c r="HB50" s="66"/>
      <c r="HC50" s="66"/>
      <c r="HD50" s="66"/>
      <c r="HE50" s="66"/>
      <c r="HF50" s="66"/>
      <c r="HG50" s="66"/>
      <c r="HH50" s="66"/>
    </row>
    <row r="51" spans="1:216" s="4" customFormat="1" ht="10.5" hidden="1" customHeight="1" x14ac:dyDescent="0.15">
      <c r="A51" s="75" t="s">
        <v>55</v>
      </c>
      <c r="B51" s="75"/>
      <c r="C51" s="75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90"/>
      <c r="O51" s="90"/>
      <c r="P51" s="90"/>
      <c r="Q51" s="90"/>
      <c r="R51" s="90"/>
      <c r="S51" s="90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78"/>
      <c r="AW51" s="78"/>
      <c r="AX51" s="78"/>
      <c r="AY51" s="78"/>
      <c r="AZ51" s="78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78"/>
      <c r="BV51" s="78"/>
      <c r="BW51" s="78"/>
      <c r="BX51" s="78"/>
      <c r="BY51" s="78"/>
      <c r="BZ51" s="66"/>
      <c r="CA51" s="66"/>
      <c r="CB51" s="66"/>
      <c r="CC51" s="66"/>
      <c r="CD51" s="66"/>
      <c r="CE51" s="90"/>
      <c r="CF51" s="90"/>
      <c r="CG51" s="90"/>
      <c r="CH51" s="90"/>
      <c r="CI51" s="90"/>
      <c r="CJ51" s="90"/>
      <c r="CK51" s="90"/>
      <c r="CL51" s="90"/>
      <c r="CM51" s="90"/>
      <c r="CN51" s="90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6"/>
      <c r="GC51" s="66"/>
      <c r="GD51" s="66"/>
      <c r="GE51" s="66"/>
      <c r="GF51" s="66"/>
      <c r="GG51" s="66"/>
      <c r="GH51" s="66"/>
      <c r="GI51" s="66"/>
      <c r="GJ51" s="66"/>
      <c r="GK51" s="66"/>
      <c r="GL51" s="66"/>
      <c r="GM51" s="66"/>
      <c r="GN51" s="66"/>
      <c r="GO51" s="66"/>
      <c r="GP51" s="66"/>
      <c r="GQ51" s="66"/>
      <c r="GR51" s="66"/>
      <c r="GS51" s="66"/>
      <c r="GT51" s="66"/>
      <c r="GU51" s="66"/>
      <c r="GV51" s="66"/>
      <c r="GW51" s="66"/>
      <c r="GX51" s="66"/>
      <c r="GY51" s="66"/>
      <c r="GZ51" s="66"/>
      <c r="HA51" s="66"/>
      <c r="HB51" s="66"/>
      <c r="HC51" s="66"/>
      <c r="HD51" s="66"/>
      <c r="HE51" s="66"/>
      <c r="HF51" s="66"/>
      <c r="HG51" s="66"/>
      <c r="HH51" s="66"/>
    </row>
    <row r="52" spans="1:216" s="4" customFormat="1" ht="10.5" hidden="1" customHeight="1" x14ac:dyDescent="0.15">
      <c r="A52" s="90" t="s">
        <v>61</v>
      </c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78"/>
      <c r="AW52" s="78"/>
      <c r="AX52" s="78"/>
      <c r="AY52" s="78"/>
      <c r="AZ52" s="78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78"/>
      <c r="BV52" s="78"/>
      <c r="BW52" s="78"/>
      <c r="BX52" s="78"/>
      <c r="BY52" s="78"/>
      <c r="BZ52" s="66"/>
      <c r="CA52" s="66"/>
      <c r="CB52" s="66"/>
      <c r="CC52" s="66"/>
      <c r="CD52" s="66"/>
      <c r="CE52" s="90"/>
      <c r="CF52" s="90"/>
      <c r="CG52" s="90"/>
      <c r="CH52" s="90"/>
      <c r="CI52" s="90"/>
      <c r="CJ52" s="90"/>
      <c r="CK52" s="90"/>
      <c r="CL52" s="90"/>
      <c r="CM52" s="90"/>
      <c r="CN52" s="90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6"/>
      <c r="GC52" s="66"/>
      <c r="GD52" s="66"/>
      <c r="GE52" s="66"/>
      <c r="GF52" s="66"/>
      <c r="GG52" s="66"/>
      <c r="GH52" s="66"/>
      <c r="GI52" s="66"/>
      <c r="GJ52" s="66"/>
      <c r="GK52" s="66"/>
      <c r="GL52" s="66"/>
      <c r="GM52" s="66"/>
      <c r="GN52" s="66"/>
      <c r="GO52" s="66"/>
      <c r="GP52" s="66"/>
      <c r="GQ52" s="66"/>
      <c r="GR52" s="66"/>
      <c r="GS52" s="66"/>
      <c r="GT52" s="66"/>
      <c r="GU52" s="66"/>
      <c r="GV52" s="66"/>
      <c r="GW52" s="66"/>
      <c r="GX52" s="66"/>
      <c r="GY52" s="66"/>
      <c r="GZ52" s="66"/>
      <c r="HA52" s="66"/>
      <c r="HB52" s="66"/>
      <c r="HC52" s="66"/>
      <c r="HD52" s="66"/>
      <c r="HE52" s="66"/>
      <c r="HF52" s="66"/>
      <c r="HG52" s="66"/>
      <c r="HH52" s="66"/>
    </row>
    <row r="53" spans="1:216" s="4" customFormat="1" ht="9" customHeight="1" x14ac:dyDescent="0.2">
      <c r="A53" s="132" t="s">
        <v>54</v>
      </c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  <c r="GB53" s="132"/>
      <c r="GC53" s="132"/>
      <c r="GD53" s="132"/>
      <c r="GE53" s="132"/>
      <c r="GF53" s="132"/>
      <c r="GG53" s="132"/>
      <c r="GH53" s="132"/>
      <c r="GI53" s="132"/>
      <c r="GJ53" s="132"/>
      <c r="GK53" s="132"/>
      <c r="GL53" s="132"/>
      <c r="GM53" s="132"/>
      <c r="GN53" s="132"/>
      <c r="GO53" s="132"/>
      <c r="GP53" s="132"/>
      <c r="GQ53" s="132"/>
      <c r="GR53" s="132"/>
      <c r="GS53" s="132"/>
      <c r="GT53" s="132"/>
      <c r="GU53" s="132"/>
      <c r="GV53" s="132"/>
      <c r="GW53" s="132"/>
      <c r="GX53" s="132"/>
      <c r="GY53" s="132"/>
      <c r="GZ53" s="132"/>
      <c r="HA53" s="132"/>
      <c r="HB53" s="132"/>
      <c r="HC53" s="132"/>
      <c r="HD53" s="132"/>
      <c r="HE53" s="132"/>
      <c r="HF53" s="132"/>
      <c r="HG53" s="132"/>
      <c r="HH53" s="132"/>
    </row>
    <row r="54" spans="1:216" s="4" customFormat="1" ht="92.25" customHeight="1" x14ac:dyDescent="0.15">
      <c r="A54" s="75" t="s">
        <v>523</v>
      </c>
      <c r="B54" s="75"/>
      <c r="C54" s="75"/>
      <c r="D54" s="93" t="s">
        <v>564</v>
      </c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4" t="s">
        <v>128</v>
      </c>
      <c r="U54" s="94"/>
      <c r="V54" s="94"/>
      <c r="W54" s="94"/>
      <c r="X54" s="94"/>
      <c r="Y54" s="93" t="s">
        <v>509</v>
      </c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111">
        <v>1000</v>
      </c>
      <c r="BG54" s="111"/>
      <c r="BH54" s="111"/>
      <c r="BI54" s="111"/>
      <c r="BJ54" s="111"/>
      <c r="BK54" s="93"/>
      <c r="BL54" s="93"/>
      <c r="BM54" s="93"/>
      <c r="BN54" s="93"/>
      <c r="BO54" s="93"/>
      <c r="BP54" s="93">
        <f>BP55+BP56</f>
        <v>10.905999999999999</v>
      </c>
      <c r="BQ54" s="93"/>
      <c r="BR54" s="93"/>
      <c r="BS54" s="93"/>
      <c r="BT54" s="93"/>
      <c r="BU54" s="93" t="s">
        <v>501</v>
      </c>
      <c r="BV54" s="93"/>
      <c r="BW54" s="93"/>
      <c r="BX54" s="93"/>
      <c r="BY54" s="93"/>
      <c r="BZ54" s="66"/>
      <c r="CA54" s="66"/>
      <c r="CB54" s="66"/>
      <c r="CC54" s="66"/>
      <c r="CD54" s="66"/>
      <c r="CE54" s="112" t="s">
        <v>500</v>
      </c>
      <c r="CF54" s="112"/>
      <c r="CG54" s="112"/>
      <c r="CH54" s="112"/>
      <c r="CI54" s="112"/>
      <c r="CJ54" s="96" t="s">
        <v>490</v>
      </c>
      <c r="CK54" s="96"/>
      <c r="CL54" s="96"/>
      <c r="CM54" s="96"/>
      <c r="CN54" s="96"/>
      <c r="CO54" s="68">
        <f>CO55+CO56</f>
        <v>1434361.3407941614</v>
      </c>
      <c r="CP54" s="68"/>
      <c r="CQ54" s="68"/>
      <c r="CR54" s="68"/>
      <c r="CS54" s="68"/>
      <c r="CT54" s="68"/>
      <c r="CU54" s="68"/>
      <c r="CV54" s="68"/>
      <c r="CW54" s="68"/>
      <c r="CX54" s="68"/>
      <c r="CY54" s="97">
        <f>CY55+CY56</f>
        <v>1434361.3407941614</v>
      </c>
      <c r="CZ54" s="97"/>
      <c r="DA54" s="97"/>
      <c r="DB54" s="97"/>
      <c r="DC54" s="97"/>
      <c r="DD54" s="68"/>
      <c r="DE54" s="68"/>
      <c r="DF54" s="68"/>
      <c r="DG54" s="68"/>
      <c r="DH54" s="68"/>
      <c r="DI54" s="97">
        <f>DI55</f>
        <v>263731.83746082801</v>
      </c>
      <c r="DJ54" s="97"/>
      <c r="DK54" s="97"/>
      <c r="DL54" s="97"/>
      <c r="DM54" s="97"/>
      <c r="DN54" s="97">
        <f>422107/1.2</f>
        <v>351755.83333333337</v>
      </c>
      <c r="DO54" s="97"/>
      <c r="DP54" s="97"/>
      <c r="DQ54" s="97"/>
      <c r="DR54" s="97"/>
      <c r="DS54" s="97">
        <f>301868.1616/1.2</f>
        <v>251556.80133333334</v>
      </c>
      <c r="DT54" s="97"/>
      <c r="DU54" s="97"/>
      <c r="DV54" s="97"/>
      <c r="DW54" s="97"/>
      <c r="DX54" s="97">
        <f>680780.2424/1.2</f>
        <v>567316.86866666668</v>
      </c>
      <c r="DY54" s="97"/>
      <c r="DZ54" s="97"/>
      <c r="EA54" s="97"/>
      <c r="EB54" s="97"/>
      <c r="EC54" s="98"/>
      <c r="ED54" s="105"/>
      <c r="EE54" s="105"/>
      <c r="EF54" s="105"/>
      <c r="EG54" s="105"/>
      <c r="EH54" s="106"/>
      <c r="EI54" s="107"/>
      <c r="EJ54" s="101"/>
      <c r="EK54" s="101"/>
      <c r="EL54" s="101"/>
      <c r="EM54" s="102"/>
      <c r="EN54" s="68">
        <f>EN55+EN56</f>
        <v>204885.65</v>
      </c>
      <c r="EO54" s="103"/>
      <c r="EP54" s="103"/>
      <c r="EQ54" s="103"/>
      <c r="ER54" s="103"/>
      <c r="ES54" s="103"/>
      <c r="ET54" s="68">
        <f>ET55+ET56</f>
        <v>292972.08812749432</v>
      </c>
      <c r="EU54" s="103"/>
      <c r="EV54" s="103"/>
      <c r="EW54" s="103"/>
      <c r="EX54" s="103"/>
      <c r="EY54" s="103"/>
      <c r="EZ54" s="66"/>
      <c r="FA54" s="66"/>
      <c r="FB54" s="66"/>
      <c r="FC54" s="66"/>
      <c r="FD54" s="66"/>
      <c r="FE54" s="66"/>
      <c r="FF54" s="66"/>
      <c r="FG54" s="66"/>
      <c r="FH54" s="66"/>
      <c r="FI54" s="66"/>
      <c r="FJ54" s="66"/>
      <c r="FK54" s="66"/>
      <c r="FL54" s="66"/>
      <c r="FM54" s="66"/>
      <c r="FN54" s="66"/>
      <c r="FO54" s="66"/>
      <c r="FP54" s="66"/>
      <c r="FQ54" s="66"/>
      <c r="FR54" s="66"/>
      <c r="FS54" s="66"/>
      <c r="FT54" s="66"/>
      <c r="FU54" s="66"/>
      <c r="FV54" s="66"/>
      <c r="FW54" s="66"/>
      <c r="FX54" s="66"/>
      <c r="FY54" s="66"/>
      <c r="FZ54" s="66"/>
      <c r="GA54" s="66"/>
      <c r="GB54" s="66"/>
      <c r="GC54" s="66"/>
      <c r="GD54" s="66"/>
      <c r="GE54" s="66"/>
      <c r="GF54" s="66"/>
      <c r="GG54" s="66"/>
      <c r="GH54" s="66"/>
      <c r="GI54" s="66"/>
      <c r="GJ54" s="66"/>
      <c r="GK54" s="66"/>
      <c r="GL54" s="66"/>
      <c r="GM54" s="66"/>
      <c r="GN54" s="66"/>
      <c r="GO54" s="83"/>
      <c r="GP54" s="79"/>
      <c r="GQ54" s="79"/>
      <c r="GR54" s="79"/>
      <c r="GS54" s="79"/>
      <c r="GT54" s="79"/>
      <c r="GU54" s="82">
        <f>GU55+GU56</f>
        <v>936503.60266666696</v>
      </c>
      <c r="GV54" s="82"/>
      <c r="GW54" s="82"/>
      <c r="GX54" s="82"/>
      <c r="GY54" s="82"/>
      <c r="GZ54" s="82"/>
      <c r="HA54" s="82"/>
      <c r="HB54" s="82"/>
      <c r="HC54" s="82"/>
      <c r="HD54" s="82"/>
      <c r="HE54" s="82"/>
      <c r="HF54" s="82"/>
      <c r="HG54" s="82"/>
      <c r="HH54" s="82"/>
    </row>
    <row r="55" spans="1:216" s="4" customFormat="1" ht="35.25" customHeight="1" x14ac:dyDescent="0.15">
      <c r="A55" s="75" t="s">
        <v>62</v>
      </c>
      <c r="B55" s="75"/>
      <c r="C55" s="75"/>
      <c r="D55" s="92" t="s">
        <v>510</v>
      </c>
      <c r="E55" s="92"/>
      <c r="F55" s="92"/>
      <c r="G55" s="92"/>
      <c r="H55" s="92"/>
      <c r="I55" s="92"/>
      <c r="J55" s="92"/>
      <c r="K55" s="92"/>
      <c r="L55" s="92"/>
      <c r="M55" s="92"/>
      <c r="N55" s="93" t="s">
        <v>511</v>
      </c>
      <c r="O55" s="93"/>
      <c r="P55" s="93"/>
      <c r="Q55" s="93"/>
      <c r="R55" s="93"/>
      <c r="S55" s="93"/>
      <c r="T55" s="94" t="s">
        <v>128</v>
      </c>
      <c r="U55" s="94"/>
      <c r="V55" s="94"/>
      <c r="W55" s="94"/>
      <c r="X55" s="94"/>
      <c r="Y55" s="93" t="s">
        <v>512</v>
      </c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  <c r="AX55" s="93"/>
      <c r="AY55" s="93"/>
      <c r="AZ55" s="93"/>
      <c r="BA55" s="93"/>
      <c r="BB55" s="93"/>
      <c r="BC55" s="93"/>
      <c r="BD55" s="93"/>
      <c r="BE55" s="93"/>
      <c r="BF55" s="95">
        <v>1000</v>
      </c>
      <c r="BG55" s="95"/>
      <c r="BH55" s="95"/>
      <c r="BI55" s="95"/>
      <c r="BJ55" s="95"/>
      <c r="BK55" s="93"/>
      <c r="BL55" s="93"/>
      <c r="BM55" s="93"/>
      <c r="BN55" s="93"/>
      <c r="BO55" s="93"/>
      <c r="BP55" s="93">
        <v>7.02</v>
      </c>
      <c r="BQ55" s="93"/>
      <c r="BR55" s="93"/>
      <c r="BS55" s="93"/>
      <c r="BT55" s="93"/>
      <c r="BU55" s="93" t="s">
        <v>501</v>
      </c>
      <c r="BV55" s="93"/>
      <c r="BW55" s="93"/>
      <c r="BX55" s="93"/>
      <c r="BY55" s="93"/>
      <c r="BZ55" s="66"/>
      <c r="CA55" s="66"/>
      <c r="CB55" s="66"/>
      <c r="CC55" s="66"/>
      <c r="CD55" s="66"/>
      <c r="CE55" s="96" t="s">
        <v>500</v>
      </c>
      <c r="CF55" s="96"/>
      <c r="CG55" s="96"/>
      <c r="CH55" s="96"/>
      <c r="CI55" s="96"/>
      <c r="CJ55" s="96" t="s">
        <v>490</v>
      </c>
      <c r="CK55" s="96"/>
      <c r="CL55" s="96"/>
      <c r="CM55" s="96"/>
      <c r="CN55" s="96"/>
      <c r="CO55" s="68">
        <f>DN55+DS55+DX55+DI55</f>
        <v>951091.4407941614</v>
      </c>
      <c r="CP55" s="68"/>
      <c r="CQ55" s="68"/>
      <c r="CR55" s="68"/>
      <c r="CS55" s="68"/>
      <c r="CT55" s="68"/>
      <c r="CU55" s="68"/>
      <c r="CV55" s="68"/>
      <c r="CW55" s="68"/>
      <c r="CX55" s="68"/>
      <c r="CY55" s="97">
        <f>CO55</f>
        <v>951091.4407941614</v>
      </c>
      <c r="CZ55" s="97"/>
      <c r="DA55" s="97"/>
      <c r="DB55" s="97"/>
      <c r="DC55" s="97"/>
      <c r="DD55" s="68"/>
      <c r="DE55" s="68"/>
      <c r="DF55" s="68"/>
      <c r="DG55" s="68"/>
      <c r="DH55" s="68"/>
      <c r="DI55" s="108">
        <v>263731.83746082801</v>
      </c>
      <c r="DJ55" s="109"/>
      <c r="DK55" s="109"/>
      <c r="DL55" s="109"/>
      <c r="DM55" s="110"/>
      <c r="DN55" s="97">
        <f>DN54</f>
        <v>351755.83333333337</v>
      </c>
      <c r="DO55" s="97"/>
      <c r="DP55" s="97"/>
      <c r="DQ55" s="97"/>
      <c r="DR55" s="97"/>
      <c r="DS55" s="97">
        <f>DS54</f>
        <v>251556.80133333334</v>
      </c>
      <c r="DT55" s="97"/>
      <c r="DU55" s="97"/>
      <c r="DV55" s="97"/>
      <c r="DW55" s="97"/>
      <c r="DX55" s="97">
        <f>DX54-DX56</f>
        <v>84046.968666666653</v>
      </c>
      <c r="DY55" s="97"/>
      <c r="DZ55" s="97"/>
      <c r="EA55" s="97"/>
      <c r="EB55" s="97"/>
      <c r="EC55" s="104"/>
      <c r="ED55" s="105"/>
      <c r="EE55" s="105"/>
      <c r="EF55" s="105"/>
      <c r="EG55" s="105"/>
      <c r="EH55" s="106"/>
      <c r="EI55" s="107"/>
      <c r="EJ55" s="101"/>
      <c r="EK55" s="101"/>
      <c r="EL55" s="101"/>
      <c r="EM55" s="102"/>
      <c r="EN55" s="68">
        <v>79472.2</v>
      </c>
      <c r="EO55" s="68"/>
      <c r="EP55" s="68"/>
      <c r="EQ55" s="68"/>
      <c r="ER55" s="68"/>
      <c r="ES55" s="68"/>
      <c r="ET55" s="68">
        <f>100000/1.2+(DI55-EN55)</f>
        <v>267592.97079416132</v>
      </c>
      <c r="EU55" s="103"/>
      <c r="EV55" s="103"/>
      <c r="EW55" s="103"/>
      <c r="EX55" s="103"/>
      <c r="EY55" s="103"/>
      <c r="EZ55" s="66"/>
      <c r="FA55" s="66"/>
      <c r="FB55" s="66"/>
      <c r="FC55" s="66"/>
      <c r="FD55" s="66"/>
      <c r="FE55" s="66"/>
      <c r="FF55" s="67"/>
      <c r="FG55" s="66"/>
      <c r="FH55" s="66"/>
      <c r="FI55" s="66"/>
      <c r="FJ55" s="66"/>
      <c r="FK55" s="66"/>
      <c r="FL55" s="66"/>
      <c r="FM55" s="66"/>
      <c r="FN55" s="66"/>
      <c r="FO55" s="66"/>
      <c r="FP55" s="66"/>
      <c r="FQ55" s="66"/>
      <c r="FR55" s="67"/>
      <c r="FS55" s="66"/>
      <c r="FT55" s="66"/>
      <c r="FU55" s="66"/>
      <c r="FV55" s="66"/>
      <c r="FW55" s="66"/>
      <c r="FX55" s="66"/>
      <c r="FY55" s="66"/>
      <c r="FZ55" s="66"/>
      <c r="GA55" s="66"/>
      <c r="GB55" s="66"/>
      <c r="GC55" s="66"/>
      <c r="GD55" s="66"/>
      <c r="GE55" s="66"/>
      <c r="GF55" s="66"/>
      <c r="GG55" s="66"/>
      <c r="GH55" s="66"/>
      <c r="GI55" s="66"/>
      <c r="GJ55" s="66"/>
      <c r="GK55" s="66"/>
      <c r="GL55" s="66"/>
      <c r="GM55" s="66"/>
      <c r="GN55" s="66"/>
      <c r="GO55" s="83"/>
      <c r="GP55" s="79"/>
      <c r="GQ55" s="79"/>
      <c r="GR55" s="79"/>
      <c r="GS55" s="79"/>
      <c r="GT55" s="79"/>
      <c r="GU55" s="82">
        <f>22000+87021.1616+495005.1084</f>
        <v>604026.27</v>
      </c>
      <c r="GV55" s="82"/>
      <c r="GW55" s="82"/>
      <c r="GX55" s="82"/>
      <c r="GY55" s="82"/>
      <c r="GZ55" s="82"/>
      <c r="HA55" s="82"/>
      <c r="HB55" s="82"/>
      <c r="HC55" s="82"/>
      <c r="HD55" s="82"/>
      <c r="HE55" s="82"/>
      <c r="HF55" s="82"/>
      <c r="HG55" s="82"/>
      <c r="HH55" s="82"/>
    </row>
    <row r="56" spans="1:216" s="4" customFormat="1" ht="39" customHeight="1" x14ac:dyDescent="0.15">
      <c r="A56" s="75" t="s">
        <v>524</v>
      </c>
      <c r="B56" s="75"/>
      <c r="C56" s="75"/>
      <c r="D56" s="92" t="s">
        <v>513</v>
      </c>
      <c r="E56" s="92"/>
      <c r="F56" s="92"/>
      <c r="G56" s="92"/>
      <c r="H56" s="92"/>
      <c r="I56" s="92"/>
      <c r="J56" s="92"/>
      <c r="K56" s="92"/>
      <c r="L56" s="92"/>
      <c r="M56" s="92"/>
      <c r="N56" s="93" t="s">
        <v>514</v>
      </c>
      <c r="O56" s="93"/>
      <c r="P56" s="93"/>
      <c r="Q56" s="93"/>
      <c r="R56" s="93"/>
      <c r="S56" s="93"/>
      <c r="T56" s="94" t="s">
        <v>128</v>
      </c>
      <c r="U56" s="94"/>
      <c r="V56" s="94"/>
      <c r="W56" s="94"/>
      <c r="X56" s="94"/>
      <c r="Y56" s="93" t="s">
        <v>515</v>
      </c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  <c r="AX56" s="93"/>
      <c r="AY56" s="93"/>
      <c r="AZ56" s="93"/>
      <c r="BA56" s="93"/>
      <c r="BB56" s="93"/>
      <c r="BC56" s="93"/>
      <c r="BD56" s="93"/>
      <c r="BE56" s="93"/>
      <c r="BF56" s="95">
        <v>1000</v>
      </c>
      <c r="BG56" s="95"/>
      <c r="BH56" s="95"/>
      <c r="BI56" s="95"/>
      <c r="BJ56" s="95"/>
      <c r="BK56" s="93"/>
      <c r="BL56" s="93"/>
      <c r="BM56" s="93"/>
      <c r="BN56" s="93"/>
      <c r="BO56" s="93"/>
      <c r="BP56" s="93">
        <v>3.8860000000000001</v>
      </c>
      <c r="BQ56" s="93"/>
      <c r="BR56" s="93"/>
      <c r="BS56" s="93"/>
      <c r="BT56" s="93"/>
      <c r="BU56" s="93" t="s">
        <v>501</v>
      </c>
      <c r="BV56" s="93"/>
      <c r="BW56" s="93"/>
      <c r="BX56" s="93"/>
      <c r="BY56" s="93"/>
      <c r="BZ56" s="66"/>
      <c r="CA56" s="66"/>
      <c r="CB56" s="66"/>
      <c r="CC56" s="66"/>
      <c r="CD56" s="66"/>
      <c r="CE56" s="96" t="s">
        <v>490</v>
      </c>
      <c r="CF56" s="96"/>
      <c r="CG56" s="96"/>
      <c r="CH56" s="96"/>
      <c r="CI56" s="96"/>
      <c r="CJ56" s="96" t="s">
        <v>490</v>
      </c>
      <c r="CK56" s="96"/>
      <c r="CL56" s="96"/>
      <c r="CM56" s="96"/>
      <c r="CN56" s="96"/>
      <c r="CO56" s="68">
        <f>DS56+DX56+EC56</f>
        <v>483269.9</v>
      </c>
      <c r="CP56" s="68"/>
      <c r="CQ56" s="68"/>
      <c r="CR56" s="68"/>
      <c r="CS56" s="68"/>
      <c r="CT56" s="68"/>
      <c r="CU56" s="68"/>
      <c r="CV56" s="68"/>
      <c r="CW56" s="68"/>
      <c r="CX56" s="68"/>
      <c r="CY56" s="97">
        <f>CO56</f>
        <v>483269.9</v>
      </c>
      <c r="CZ56" s="97"/>
      <c r="DA56" s="97"/>
      <c r="DB56" s="97"/>
      <c r="DC56" s="97"/>
      <c r="DD56" s="68"/>
      <c r="DE56" s="68"/>
      <c r="DF56" s="68"/>
      <c r="DG56" s="68"/>
      <c r="DH56" s="68"/>
      <c r="DI56" s="97"/>
      <c r="DJ56" s="97"/>
      <c r="DK56" s="97"/>
      <c r="DL56" s="97"/>
      <c r="DM56" s="97"/>
      <c r="DN56" s="97"/>
      <c r="DO56" s="97"/>
      <c r="DP56" s="97"/>
      <c r="DQ56" s="97"/>
      <c r="DR56" s="97"/>
      <c r="DS56" s="97"/>
      <c r="DT56" s="97"/>
      <c r="DU56" s="97"/>
      <c r="DV56" s="97"/>
      <c r="DW56" s="97"/>
      <c r="DX56" s="97">
        <v>483269.9</v>
      </c>
      <c r="DY56" s="97"/>
      <c r="DZ56" s="97"/>
      <c r="EA56" s="97"/>
      <c r="EB56" s="97"/>
      <c r="EC56" s="98"/>
      <c r="ED56" s="99"/>
      <c r="EE56" s="99"/>
      <c r="EF56" s="99"/>
      <c r="EG56" s="99"/>
      <c r="EH56" s="100"/>
      <c r="EI56" s="69"/>
      <c r="EJ56" s="101"/>
      <c r="EK56" s="101"/>
      <c r="EL56" s="101"/>
      <c r="EM56" s="102"/>
      <c r="EN56" s="97">
        <f>Лист1!M4</f>
        <v>125413.45</v>
      </c>
      <c r="EO56" s="97"/>
      <c r="EP56" s="97"/>
      <c r="EQ56" s="97"/>
      <c r="ER56" s="97"/>
      <c r="ES56" s="97"/>
      <c r="ET56" s="68">
        <f>CO56-GU56-EN56</f>
        <v>25379.117333333023</v>
      </c>
      <c r="EU56" s="103"/>
      <c r="EV56" s="103"/>
      <c r="EW56" s="103"/>
      <c r="EX56" s="103"/>
      <c r="EY56" s="103"/>
      <c r="EZ56" s="66"/>
      <c r="FA56" s="66"/>
      <c r="FB56" s="66"/>
      <c r="FC56" s="66"/>
      <c r="FD56" s="66"/>
      <c r="FE56" s="66"/>
      <c r="FF56" s="67"/>
      <c r="FG56" s="66"/>
      <c r="FH56" s="66"/>
      <c r="FI56" s="66"/>
      <c r="FJ56" s="66"/>
      <c r="FK56" s="66"/>
      <c r="FL56" s="66"/>
      <c r="FM56" s="66"/>
      <c r="FN56" s="66"/>
      <c r="FO56" s="66"/>
      <c r="FP56" s="66"/>
      <c r="FQ56" s="66"/>
      <c r="FR56" s="66"/>
      <c r="FS56" s="66"/>
      <c r="FT56" s="66"/>
      <c r="FU56" s="66"/>
      <c r="FV56" s="66"/>
      <c r="FW56" s="66"/>
      <c r="FX56" s="66"/>
      <c r="FY56" s="66"/>
      <c r="FZ56" s="66"/>
      <c r="GA56" s="66"/>
      <c r="GB56" s="66"/>
      <c r="GC56" s="66"/>
      <c r="GD56" s="66"/>
      <c r="GE56" s="66"/>
      <c r="GF56" s="66"/>
      <c r="GG56" s="66"/>
      <c r="GH56" s="66"/>
      <c r="GI56" s="66"/>
      <c r="GJ56" s="66"/>
      <c r="GK56" s="66"/>
      <c r="GL56" s="66"/>
      <c r="GM56" s="66"/>
      <c r="GN56" s="66"/>
      <c r="GO56" s="83"/>
      <c r="GP56" s="79"/>
      <c r="GQ56" s="79"/>
      <c r="GR56" s="79"/>
      <c r="GS56" s="79"/>
      <c r="GT56" s="79"/>
      <c r="GU56" s="82">
        <f>87021.1616+245456.171066667</f>
        <v>332477.332666667</v>
      </c>
      <c r="GV56" s="82"/>
      <c r="GW56" s="82"/>
      <c r="GX56" s="82"/>
      <c r="GY56" s="82"/>
      <c r="GZ56" s="82"/>
      <c r="HA56" s="82"/>
      <c r="HB56" s="82"/>
      <c r="HC56" s="82"/>
      <c r="HD56" s="82"/>
      <c r="HE56" s="82"/>
      <c r="HF56" s="82"/>
      <c r="HG56" s="82"/>
      <c r="HH56" s="82"/>
    </row>
    <row r="57" spans="1:216" s="4" customFormat="1" ht="10.5" customHeight="1" x14ac:dyDescent="0.15">
      <c r="A57" s="90" t="s">
        <v>63</v>
      </c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78"/>
      <c r="AW57" s="78"/>
      <c r="AX57" s="78"/>
      <c r="AY57" s="78"/>
      <c r="AZ57" s="78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6"/>
      <c r="BT57" s="66"/>
      <c r="BU57" s="78"/>
      <c r="BV57" s="78"/>
      <c r="BW57" s="78"/>
      <c r="BX57" s="78"/>
      <c r="BY57" s="78"/>
      <c r="BZ57" s="66"/>
      <c r="CA57" s="66"/>
      <c r="CB57" s="66"/>
      <c r="CC57" s="66"/>
      <c r="CD57" s="66"/>
      <c r="CE57" s="90"/>
      <c r="CF57" s="90"/>
      <c r="CG57" s="90"/>
      <c r="CH57" s="90"/>
      <c r="CI57" s="90"/>
      <c r="CJ57" s="90"/>
      <c r="CK57" s="90"/>
      <c r="CL57" s="90"/>
      <c r="CM57" s="90"/>
      <c r="CN57" s="90"/>
      <c r="CO57" s="67">
        <f>CO54</f>
        <v>1434361.3407941614</v>
      </c>
      <c r="CP57" s="66"/>
      <c r="CQ57" s="66"/>
      <c r="CR57" s="66"/>
      <c r="CS57" s="66"/>
      <c r="CT57" s="66"/>
      <c r="CU57" s="66"/>
      <c r="CV57" s="66"/>
      <c r="CW57" s="66"/>
      <c r="CX57" s="66"/>
      <c r="CY57" s="67">
        <f>CY55+CY56</f>
        <v>1434361.3407941614</v>
      </c>
      <c r="CZ57" s="66"/>
      <c r="DA57" s="66"/>
      <c r="DB57" s="66"/>
      <c r="DC57" s="66"/>
      <c r="DD57" s="66"/>
      <c r="DE57" s="66"/>
      <c r="DF57" s="66"/>
      <c r="DG57" s="66"/>
      <c r="DH57" s="66"/>
      <c r="DI57" s="67">
        <f>DI55+DI56</f>
        <v>263731.83746082801</v>
      </c>
      <c r="DJ57" s="66"/>
      <c r="DK57" s="66"/>
      <c r="DL57" s="66"/>
      <c r="DM57" s="66"/>
      <c r="DN57" s="67">
        <f>DN55+DN56</f>
        <v>351755.83333333337</v>
      </c>
      <c r="DO57" s="66"/>
      <c r="DP57" s="66"/>
      <c r="DQ57" s="66"/>
      <c r="DR57" s="66"/>
      <c r="DS57" s="67">
        <f>DS55+DS56</f>
        <v>251556.80133333334</v>
      </c>
      <c r="DT57" s="66"/>
      <c r="DU57" s="66"/>
      <c r="DV57" s="66"/>
      <c r="DW57" s="66"/>
      <c r="DX57" s="67">
        <f>DX55+DX56</f>
        <v>567316.86866666668</v>
      </c>
      <c r="DY57" s="66"/>
      <c r="DZ57" s="66"/>
      <c r="EA57" s="66"/>
      <c r="EB57" s="66"/>
      <c r="EC57" s="91">
        <f>EC56+EC55</f>
        <v>0</v>
      </c>
      <c r="ED57" s="73"/>
      <c r="EE57" s="73"/>
      <c r="EF57" s="73"/>
      <c r="EG57" s="73"/>
      <c r="EH57" s="74"/>
      <c r="EI57" s="91">
        <f>EI56</f>
        <v>0</v>
      </c>
      <c r="EJ57" s="73"/>
      <c r="EK57" s="73"/>
      <c r="EL57" s="73"/>
      <c r="EM57" s="74"/>
      <c r="EN57" s="67">
        <f>EN55+EN56</f>
        <v>204885.65</v>
      </c>
      <c r="EO57" s="66"/>
      <c r="EP57" s="66"/>
      <c r="EQ57" s="66"/>
      <c r="ER57" s="66"/>
      <c r="ES57" s="66"/>
      <c r="ET57" s="67">
        <f>ET55+ET56</f>
        <v>292972.08812749432</v>
      </c>
      <c r="EU57" s="66"/>
      <c r="EV57" s="66"/>
      <c r="EW57" s="66"/>
      <c r="EX57" s="66"/>
      <c r="EY57" s="66"/>
      <c r="EZ57" s="66"/>
      <c r="FA57" s="66"/>
      <c r="FB57" s="66"/>
      <c r="FC57" s="66"/>
      <c r="FD57" s="66"/>
      <c r="FE57" s="66"/>
      <c r="FF57" s="66"/>
      <c r="FG57" s="66"/>
      <c r="FH57" s="66"/>
      <c r="FI57" s="66"/>
      <c r="FJ57" s="66"/>
      <c r="FK57" s="66"/>
      <c r="FL57" s="66"/>
      <c r="FM57" s="66"/>
      <c r="FN57" s="66"/>
      <c r="FO57" s="66"/>
      <c r="FP57" s="66"/>
      <c r="FQ57" s="66"/>
      <c r="FR57" s="66"/>
      <c r="FS57" s="66"/>
      <c r="FT57" s="66"/>
      <c r="FU57" s="66"/>
      <c r="FV57" s="66"/>
      <c r="FW57" s="66"/>
      <c r="FX57" s="66"/>
      <c r="FY57" s="66"/>
      <c r="FZ57" s="66"/>
      <c r="GA57" s="66"/>
      <c r="GB57" s="66"/>
      <c r="GC57" s="66"/>
      <c r="GD57" s="66"/>
      <c r="GE57" s="66"/>
      <c r="GF57" s="66"/>
      <c r="GG57" s="66"/>
      <c r="GH57" s="66"/>
      <c r="GI57" s="66"/>
      <c r="GJ57" s="66"/>
      <c r="GK57" s="66"/>
      <c r="GL57" s="66"/>
      <c r="GM57" s="66"/>
      <c r="GN57" s="66"/>
      <c r="GO57" s="66"/>
      <c r="GP57" s="66"/>
      <c r="GQ57" s="66"/>
      <c r="GR57" s="66"/>
      <c r="GS57" s="66"/>
      <c r="GT57" s="66"/>
      <c r="GU57" s="143">
        <f>GU54</f>
        <v>936503.60266666696</v>
      </c>
      <c r="GV57" s="113"/>
      <c r="GW57" s="113"/>
      <c r="GX57" s="113"/>
      <c r="GY57" s="113"/>
      <c r="GZ57" s="113"/>
      <c r="HA57" s="113"/>
      <c r="HB57" s="113"/>
      <c r="HC57" s="144"/>
      <c r="HD57" s="66"/>
      <c r="HE57" s="66"/>
      <c r="HF57" s="66"/>
      <c r="HG57" s="66"/>
      <c r="HH57" s="66"/>
    </row>
    <row r="58" spans="1:216" s="4" customFormat="1" ht="9.75" x14ac:dyDescent="0.2">
      <c r="A58" s="136" t="s">
        <v>64</v>
      </c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136"/>
      <c r="CV58" s="136"/>
      <c r="CW58" s="136"/>
      <c r="CX58" s="136"/>
      <c r="CY58" s="136"/>
      <c r="CZ58" s="136"/>
      <c r="DA58" s="136"/>
      <c r="DB58" s="136"/>
      <c r="DC58" s="136"/>
      <c r="DD58" s="136"/>
      <c r="DE58" s="136"/>
      <c r="DF58" s="136"/>
      <c r="DG58" s="136"/>
      <c r="DH58" s="136"/>
      <c r="DI58" s="136"/>
      <c r="DJ58" s="136"/>
      <c r="DK58" s="136"/>
      <c r="DL58" s="136"/>
      <c r="DM58" s="136"/>
      <c r="DN58" s="136"/>
      <c r="DO58" s="136"/>
      <c r="DP58" s="136"/>
      <c r="DQ58" s="136"/>
      <c r="DR58" s="136"/>
      <c r="DS58" s="136"/>
      <c r="DT58" s="136"/>
      <c r="DU58" s="136"/>
      <c r="DV58" s="136"/>
      <c r="DW58" s="136"/>
      <c r="DX58" s="136"/>
      <c r="DY58" s="136"/>
      <c r="DZ58" s="136"/>
      <c r="EA58" s="136"/>
      <c r="EB58" s="136"/>
      <c r="EC58" s="136"/>
      <c r="ED58" s="136"/>
      <c r="EE58" s="136"/>
      <c r="EF58" s="136"/>
      <c r="EG58" s="136"/>
      <c r="EH58" s="136"/>
      <c r="EI58" s="136"/>
      <c r="EJ58" s="136"/>
      <c r="EK58" s="136"/>
      <c r="EL58" s="136"/>
      <c r="EM58" s="136"/>
      <c r="EN58" s="136"/>
      <c r="EO58" s="136"/>
      <c r="EP58" s="136"/>
      <c r="EQ58" s="136"/>
      <c r="ER58" s="136"/>
      <c r="ES58" s="136"/>
      <c r="ET58" s="136"/>
      <c r="EU58" s="136"/>
      <c r="EV58" s="136"/>
      <c r="EW58" s="136"/>
      <c r="EX58" s="136"/>
      <c r="EY58" s="136"/>
      <c r="EZ58" s="136"/>
      <c r="FA58" s="136"/>
      <c r="FB58" s="136"/>
      <c r="FC58" s="136"/>
      <c r="FD58" s="136"/>
      <c r="FE58" s="136"/>
      <c r="FF58" s="136"/>
      <c r="FG58" s="136"/>
      <c r="FH58" s="136"/>
      <c r="FI58" s="136"/>
      <c r="FJ58" s="136"/>
      <c r="FK58" s="136"/>
      <c r="FL58" s="136"/>
      <c r="FM58" s="136"/>
      <c r="FN58" s="136"/>
      <c r="FO58" s="136"/>
      <c r="FP58" s="136"/>
      <c r="FQ58" s="136"/>
      <c r="FR58" s="136"/>
      <c r="FS58" s="136"/>
      <c r="FT58" s="136"/>
      <c r="FU58" s="136"/>
      <c r="FV58" s="136"/>
      <c r="FW58" s="136"/>
      <c r="FX58" s="136"/>
      <c r="FY58" s="136"/>
      <c r="FZ58" s="136"/>
      <c r="GA58" s="136"/>
      <c r="GB58" s="136"/>
      <c r="GC58" s="136"/>
      <c r="GD58" s="136"/>
      <c r="GE58" s="136"/>
      <c r="GF58" s="136"/>
      <c r="GG58" s="136"/>
      <c r="GH58" s="136"/>
      <c r="GI58" s="136"/>
      <c r="GJ58" s="136"/>
      <c r="GK58" s="136"/>
      <c r="GL58" s="136"/>
      <c r="GM58" s="136"/>
      <c r="GN58" s="136"/>
      <c r="GO58" s="136"/>
      <c r="GP58" s="136"/>
      <c r="GQ58" s="136"/>
      <c r="GR58" s="136"/>
      <c r="GS58" s="136"/>
      <c r="GT58" s="136"/>
      <c r="GU58" s="136"/>
      <c r="GV58" s="136"/>
      <c r="GW58" s="136"/>
      <c r="GX58" s="136"/>
      <c r="GY58" s="136"/>
      <c r="GZ58" s="136"/>
      <c r="HA58" s="136"/>
      <c r="HB58" s="136"/>
      <c r="HC58" s="136"/>
      <c r="HD58" s="136"/>
      <c r="HE58" s="136"/>
      <c r="HF58" s="136"/>
      <c r="HG58" s="136"/>
      <c r="HH58" s="136"/>
    </row>
    <row r="59" spans="1:216" s="4" customFormat="1" ht="8.25" x14ac:dyDescent="0.15">
      <c r="A59" s="90" t="s">
        <v>65</v>
      </c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90"/>
      <c r="CD59" s="90"/>
      <c r="CE59" s="90"/>
      <c r="CF59" s="90"/>
      <c r="CG59" s="90"/>
      <c r="CH59" s="90"/>
      <c r="CI59" s="90"/>
      <c r="CJ59" s="90"/>
      <c r="CK59" s="90"/>
      <c r="CL59" s="90"/>
      <c r="CM59" s="90"/>
      <c r="CN59" s="90"/>
      <c r="CO59" s="90"/>
      <c r="CP59" s="90"/>
      <c r="CQ59" s="90"/>
      <c r="CR59" s="90"/>
      <c r="CS59" s="90"/>
      <c r="CT59" s="90"/>
      <c r="CU59" s="90"/>
      <c r="CV59" s="90"/>
      <c r="CW59" s="90"/>
      <c r="CX59" s="90"/>
      <c r="CY59" s="90"/>
      <c r="CZ59" s="90"/>
      <c r="DA59" s="90"/>
      <c r="DB59" s="90"/>
      <c r="DC59" s="90"/>
      <c r="DD59" s="90"/>
      <c r="DE59" s="90"/>
      <c r="DF59" s="90"/>
      <c r="DG59" s="90"/>
      <c r="DH59" s="90"/>
      <c r="DI59" s="90"/>
      <c r="DJ59" s="90"/>
      <c r="DK59" s="90"/>
      <c r="DL59" s="90"/>
      <c r="DM59" s="90"/>
      <c r="DN59" s="90"/>
      <c r="DO59" s="90"/>
      <c r="DP59" s="90"/>
      <c r="DQ59" s="90"/>
      <c r="DR59" s="90"/>
      <c r="DS59" s="90"/>
      <c r="DT59" s="90"/>
      <c r="DU59" s="90"/>
      <c r="DV59" s="90"/>
      <c r="DW59" s="90"/>
      <c r="DX59" s="90"/>
      <c r="DY59" s="90"/>
      <c r="DZ59" s="90"/>
      <c r="EA59" s="90"/>
      <c r="EB59" s="90"/>
      <c r="EC59" s="90"/>
      <c r="ED59" s="90"/>
      <c r="EE59" s="90"/>
      <c r="EF59" s="90"/>
      <c r="EG59" s="90"/>
      <c r="EH59" s="90"/>
      <c r="EI59" s="90"/>
      <c r="EJ59" s="90"/>
      <c r="EK59" s="90"/>
      <c r="EL59" s="90"/>
      <c r="EM59" s="90"/>
      <c r="EN59" s="90"/>
      <c r="EO59" s="90"/>
      <c r="EP59" s="90"/>
      <c r="EQ59" s="90"/>
      <c r="ER59" s="90"/>
      <c r="ES59" s="90"/>
      <c r="ET59" s="90"/>
      <c r="EU59" s="90"/>
      <c r="EV59" s="90"/>
      <c r="EW59" s="90"/>
      <c r="EX59" s="90"/>
      <c r="EY59" s="90"/>
      <c r="EZ59" s="90"/>
      <c r="FA59" s="90"/>
      <c r="FB59" s="90"/>
      <c r="FC59" s="90"/>
      <c r="FD59" s="90"/>
      <c r="FE59" s="90"/>
      <c r="FF59" s="90"/>
      <c r="FG59" s="90"/>
      <c r="FH59" s="90"/>
      <c r="FI59" s="90"/>
      <c r="FJ59" s="90"/>
      <c r="FK59" s="90"/>
      <c r="FL59" s="90"/>
      <c r="FM59" s="90"/>
      <c r="FN59" s="90"/>
      <c r="FO59" s="90"/>
      <c r="FP59" s="90"/>
      <c r="FQ59" s="90"/>
      <c r="FR59" s="90"/>
      <c r="FS59" s="90"/>
      <c r="FT59" s="90"/>
      <c r="FU59" s="90"/>
      <c r="FV59" s="90"/>
      <c r="FW59" s="90"/>
      <c r="FX59" s="90"/>
      <c r="FY59" s="90"/>
      <c r="FZ59" s="90"/>
      <c r="GA59" s="90"/>
      <c r="GB59" s="90"/>
      <c r="GC59" s="90"/>
      <c r="GD59" s="90"/>
      <c r="GE59" s="90"/>
      <c r="GF59" s="90"/>
      <c r="GG59" s="90"/>
      <c r="GH59" s="90"/>
      <c r="GI59" s="90"/>
      <c r="GJ59" s="90"/>
      <c r="GK59" s="90"/>
      <c r="GL59" s="90"/>
      <c r="GM59" s="90"/>
      <c r="GN59" s="90"/>
      <c r="GO59" s="90"/>
      <c r="GP59" s="90"/>
      <c r="GQ59" s="90"/>
      <c r="GR59" s="90"/>
      <c r="GS59" s="90"/>
      <c r="GT59" s="90"/>
      <c r="GU59" s="90"/>
      <c r="GV59" s="90"/>
      <c r="GW59" s="90"/>
      <c r="GX59" s="90"/>
      <c r="GY59" s="90"/>
      <c r="GZ59" s="90"/>
      <c r="HA59" s="90"/>
      <c r="HB59" s="90"/>
      <c r="HC59" s="90"/>
      <c r="HD59" s="90"/>
      <c r="HE59" s="90"/>
      <c r="HF59" s="90"/>
      <c r="HG59" s="90"/>
      <c r="HH59" s="90"/>
    </row>
    <row r="60" spans="1:216" s="4" customFormat="1" ht="9.75" customHeight="1" x14ac:dyDescent="0.15">
      <c r="A60" s="90" t="s">
        <v>68</v>
      </c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90"/>
      <c r="CB60" s="90"/>
      <c r="CC60" s="90"/>
      <c r="CD60" s="90"/>
      <c r="CE60" s="90"/>
      <c r="CF60" s="90"/>
      <c r="CG60" s="90"/>
      <c r="CH60" s="90"/>
      <c r="CI60" s="90"/>
      <c r="CJ60" s="90"/>
      <c r="CK60" s="90"/>
      <c r="CL60" s="90"/>
      <c r="CM60" s="90"/>
      <c r="CN60" s="90"/>
      <c r="CO60" s="90"/>
      <c r="CP60" s="90"/>
      <c r="CQ60" s="90"/>
      <c r="CR60" s="90"/>
      <c r="CS60" s="90"/>
      <c r="CT60" s="90"/>
      <c r="CU60" s="90"/>
      <c r="CV60" s="90"/>
      <c r="CW60" s="90"/>
      <c r="CX60" s="90"/>
      <c r="CY60" s="90"/>
      <c r="CZ60" s="90"/>
      <c r="DA60" s="90"/>
      <c r="DB60" s="90"/>
      <c r="DC60" s="90"/>
      <c r="DD60" s="90"/>
      <c r="DE60" s="90"/>
      <c r="DF60" s="90"/>
      <c r="DG60" s="90"/>
      <c r="DH60" s="90"/>
      <c r="DI60" s="90"/>
      <c r="DJ60" s="90"/>
      <c r="DK60" s="90"/>
      <c r="DL60" s="90"/>
      <c r="DM60" s="90"/>
      <c r="DN60" s="90"/>
      <c r="DO60" s="90"/>
      <c r="DP60" s="90"/>
      <c r="DQ60" s="90"/>
      <c r="DR60" s="90"/>
      <c r="DS60" s="90"/>
      <c r="DT60" s="90"/>
      <c r="DU60" s="90"/>
      <c r="DV60" s="90"/>
      <c r="DW60" s="90"/>
      <c r="DX60" s="90"/>
      <c r="DY60" s="90"/>
      <c r="DZ60" s="90"/>
      <c r="EA60" s="90"/>
      <c r="EB60" s="90"/>
      <c r="EC60" s="90"/>
      <c r="ED60" s="90"/>
      <c r="EE60" s="90"/>
      <c r="EF60" s="90"/>
      <c r="EG60" s="90"/>
      <c r="EH60" s="90"/>
      <c r="EI60" s="90"/>
      <c r="EJ60" s="90"/>
      <c r="EK60" s="90"/>
      <c r="EL60" s="90"/>
      <c r="EM60" s="90"/>
      <c r="EN60" s="90"/>
      <c r="EO60" s="90"/>
      <c r="EP60" s="90"/>
      <c r="EQ60" s="90"/>
      <c r="ER60" s="90"/>
      <c r="ES60" s="90"/>
      <c r="ET60" s="90"/>
      <c r="EU60" s="90"/>
      <c r="EV60" s="90"/>
      <c r="EW60" s="90"/>
      <c r="EX60" s="90"/>
      <c r="EY60" s="90"/>
      <c r="EZ60" s="90"/>
      <c r="FA60" s="90"/>
      <c r="FB60" s="90"/>
      <c r="FC60" s="90"/>
      <c r="FD60" s="90"/>
      <c r="FE60" s="90"/>
      <c r="FF60" s="90"/>
      <c r="FG60" s="90"/>
      <c r="FH60" s="90"/>
      <c r="FI60" s="90"/>
      <c r="FJ60" s="90"/>
      <c r="FK60" s="90"/>
      <c r="FL60" s="90"/>
      <c r="FM60" s="90"/>
      <c r="FN60" s="90"/>
      <c r="FO60" s="90"/>
      <c r="FP60" s="90"/>
      <c r="FQ60" s="90"/>
      <c r="FR60" s="90"/>
      <c r="FS60" s="90"/>
      <c r="FT60" s="90"/>
      <c r="FU60" s="90"/>
      <c r="FV60" s="90"/>
      <c r="FW60" s="90"/>
      <c r="FX60" s="90"/>
      <c r="FY60" s="90"/>
      <c r="FZ60" s="90"/>
      <c r="GA60" s="90"/>
      <c r="GB60" s="90"/>
      <c r="GC60" s="90"/>
      <c r="GD60" s="90"/>
      <c r="GE60" s="90"/>
      <c r="GF60" s="90"/>
      <c r="GG60" s="90"/>
      <c r="GH60" s="90"/>
      <c r="GI60" s="90"/>
      <c r="GJ60" s="90"/>
      <c r="GK60" s="90"/>
      <c r="GL60" s="90"/>
      <c r="GM60" s="90"/>
      <c r="GN60" s="90"/>
      <c r="GO60" s="90"/>
      <c r="GP60" s="90"/>
      <c r="GQ60" s="90"/>
      <c r="GR60" s="90"/>
      <c r="GS60" s="90"/>
      <c r="GT60" s="90"/>
      <c r="GU60" s="90"/>
      <c r="GV60" s="90"/>
      <c r="GW60" s="90"/>
      <c r="GX60" s="90"/>
      <c r="GY60" s="90"/>
      <c r="GZ60" s="90"/>
      <c r="HA60" s="90"/>
      <c r="HB60" s="90"/>
      <c r="HC60" s="90"/>
      <c r="HD60" s="90"/>
      <c r="HE60" s="90"/>
      <c r="HF60" s="90"/>
      <c r="HG60" s="90"/>
      <c r="HH60" s="90"/>
    </row>
    <row r="61" spans="1:216" s="4" customFormat="1" ht="93.75" customHeight="1" x14ac:dyDescent="0.15">
      <c r="A61" s="75" t="s">
        <v>69</v>
      </c>
      <c r="B61" s="75"/>
      <c r="C61" s="75"/>
      <c r="D61" s="76" t="s">
        <v>566</v>
      </c>
      <c r="E61" s="76"/>
      <c r="F61" s="76"/>
      <c r="G61" s="76"/>
      <c r="H61" s="76"/>
      <c r="I61" s="76"/>
      <c r="J61" s="76"/>
      <c r="K61" s="76"/>
      <c r="L61" s="76"/>
      <c r="M61" s="76"/>
      <c r="N61" s="165" t="s">
        <v>559</v>
      </c>
      <c r="O61" s="165"/>
      <c r="P61" s="165"/>
      <c r="Q61" s="165"/>
      <c r="R61" s="165"/>
      <c r="S61" s="165"/>
      <c r="T61" s="78"/>
      <c r="U61" s="78"/>
      <c r="V61" s="78"/>
      <c r="W61" s="78"/>
      <c r="X61" s="78"/>
      <c r="Y61" s="79" t="s">
        <v>560</v>
      </c>
      <c r="Z61" s="79"/>
      <c r="AA61" s="79"/>
      <c r="AB61" s="79"/>
      <c r="AC61" s="79"/>
      <c r="AD61" s="79"/>
      <c r="AE61" s="79"/>
      <c r="AF61" s="79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78"/>
      <c r="AW61" s="78"/>
      <c r="AX61" s="78"/>
      <c r="AY61" s="78"/>
      <c r="AZ61" s="78"/>
      <c r="BA61" s="80" t="s">
        <v>561</v>
      </c>
      <c r="BB61" s="80"/>
      <c r="BC61" s="80"/>
      <c r="BD61" s="80"/>
      <c r="BE61" s="80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80" t="s">
        <v>561</v>
      </c>
      <c r="CA61" s="80"/>
      <c r="CB61" s="80"/>
      <c r="CC61" s="80"/>
      <c r="CD61" s="80"/>
      <c r="CE61" s="77" t="s">
        <v>490</v>
      </c>
      <c r="CF61" s="77"/>
      <c r="CG61" s="77"/>
      <c r="CH61" s="77"/>
      <c r="CI61" s="77"/>
      <c r="CJ61" s="77" t="s">
        <v>490</v>
      </c>
      <c r="CK61" s="77"/>
      <c r="CL61" s="77"/>
      <c r="CM61" s="77"/>
      <c r="CN61" s="77"/>
      <c r="CO61" s="68">
        <f>DX61+DS61</f>
        <v>58567.8</v>
      </c>
      <c r="CP61" s="68"/>
      <c r="CQ61" s="68"/>
      <c r="CR61" s="68"/>
      <c r="CS61" s="68"/>
      <c r="CT61" s="68">
        <f>CO61*Лист1!$Z$5</f>
        <v>4099.746000000001</v>
      </c>
      <c r="CU61" s="68"/>
      <c r="CV61" s="68"/>
      <c r="CW61" s="68"/>
      <c r="CX61" s="68"/>
      <c r="CY61" s="68">
        <f t="shared" ref="CY61:CY66" si="0">CO61-CT61</f>
        <v>54468.054000000004</v>
      </c>
      <c r="CZ61" s="68"/>
      <c r="DA61" s="68"/>
      <c r="DB61" s="68"/>
      <c r="DC61" s="68"/>
      <c r="DD61" s="68"/>
      <c r="DE61" s="68"/>
      <c r="DF61" s="68"/>
      <c r="DG61" s="68"/>
      <c r="DH61" s="68"/>
      <c r="DI61" s="68"/>
      <c r="DJ61" s="68"/>
      <c r="DK61" s="68"/>
      <c r="DL61" s="68"/>
      <c r="DM61" s="68"/>
      <c r="DN61" s="68"/>
      <c r="DO61" s="68"/>
      <c r="DP61" s="68"/>
      <c r="DQ61" s="68"/>
      <c r="DR61" s="68"/>
      <c r="DS61" s="68"/>
      <c r="DT61" s="68"/>
      <c r="DU61" s="68"/>
      <c r="DV61" s="68"/>
      <c r="DW61" s="68"/>
      <c r="DX61" s="68">
        <f>(16486*1.04*1.04+24070+13923*1.04*1.04+12316*1.04*1.04)/1.2</f>
        <v>58567.8</v>
      </c>
      <c r="DY61" s="68"/>
      <c r="DZ61" s="68"/>
      <c r="EA61" s="68"/>
      <c r="EB61" s="68"/>
      <c r="EC61" s="69"/>
      <c r="ED61" s="70"/>
      <c r="EE61" s="70"/>
      <c r="EF61" s="70"/>
      <c r="EG61" s="70"/>
      <c r="EH61" s="71"/>
      <c r="EI61" s="72"/>
      <c r="EJ61" s="73"/>
      <c r="EK61" s="73"/>
      <c r="EL61" s="73"/>
      <c r="EM61" s="74"/>
      <c r="EN61" s="69"/>
      <c r="EO61" s="70"/>
      <c r="EP61" s="70"/>
      <c r="EQ61" s="70"/>
      <c r="ER61" s="70"/>
      <c r="ES61" s="71"/>
      <c r="ET61" s="68">
        <f>CO61-EN61</f>
        <v>58567.8</v>
      </c>
      <c r="EU61" s="68"/>
      <c r="EV61" s="68"/>
      <c r="EW61" s="68"/>
      <c r="EX61" s="68"/>
      <c r="EY61" s="68"/>
      <c r="EZ61" s="66"/>
      <c r="FA61" s="66"/>
      <c r="FB61" s="66"/>
      <c r="FC61" s="66"/>
      <c r="FD61" s="66"/>
      <c r="FE61" s="66"/>
      <c r="FF61" s="66"/>
      <c r="FG61" s="66"/>
      <c r="FH61" s="66"/>
      <c r="FI61" s="66"/>
      <c r="FJ61" s="66"/>
      <c r="FK61" s="66"/>
      <c r="FL61" s="66"/>
      <c r="FM61" s="66"/>
      <c r="FN61" s="66"/>
      <c r="FO61" s="66"/>
      <c r="FP61" s="66"/>
      <c r="FQ61" s="66"/>
      <c r="FR61" s="66"/>
      <c r="FS61" s="66"/>
      <c r="FT61" s="66"/>
      <c r="FU61" s="66"/>
      <c r="FV61" s="66"/>
      <c r="FW61" s="66"/>
      <c r="FX61" s="66"/>
      <c r="FY61" s="66"/>
      <c r="FZ61" s="66"/>
      <c r="GA61" s="66"/>
      <c r="GB61" s="66"/>
      <c r="GC61" s="66"/>
      <c r="GD61" s="66"/>
      <c r="GE61" s="66"/>
      <c r="GF61" s="66"/>
      <c r="GG61" s="66"/>
      <c r="GH61" s="66"/>
      <c r="GI61" s="66"/>
      <c r="GJ61" s="66"/>
      <c r="GK61" s="66"/>
      <c r="GL61" s="66"/>
      <c r="GM61" s="66"/>
      <c r="GN61" s="66"/>
      <c r="GO61" s="66"/>
      <c r="GP61" s="66"/>
      <c r="GQ61" s="66"/>
      <c r="GR61" s="66"/>
      <c r="GS61" s="66"/>
      <c r="GT61" s="66"/>
      <c r="GU61" s="67"/>
      <c r="GV61" s="66"/>
      <c r="GW61" s="66"/>
      <c r="GX61" s="66"/>
      <c r="GY61" s="66"/>
      <c r="GZ61" s="66"/>
      <c r="HA61" s="66"/>
      <c r="HB61" s="66"/>
      <c r="HC61" s="66"/>
      <c r="HD61" s="66"/>
      <c r="HE61" s="66"/>
      <c r="HF61" s="66"/>
      <c r="HG61" s="66"/>
      <c r="HH61" s="66"/>
    </row>
    <row r="62" spans="1:216" s="4" customFormat="1" ht="108" customHeight="1" x14ac:dyDescent="0.15">
      <c r="A62" s="75" t="s">
        <v>553</v>
      </c>
      <c r="B62" s="75"/>
      <c r="C62" s="75"/>
      <c r="D62" s="76" t="s">
        <v>629</v>
      </c>
      <c r="E62" s="76"/>
      <c r="F62" s="76"/>
      <c r="G62" s="76"/>
      <c r="H62" s="76"/>
      <c r="I62" s="76"/>
      <c r="J62" s="76"/>
      <c r="K62" s="76"/>
      <c r="L62" s="76"/>
      <c r="M62" s="76"/>
      <c r="N62" s="77" t="s">
        <v>630</v>
      </c>
      <c r="O62" s="77"/>
      <c r="P62" s="77"/>
      <c r="Q62" s="77"/>
      <c r="R62" s="77"/>
      <c r="S62" s="77"/>
      <c r="T62" s="78"/>
      <c r="U62" s="78"/>
      <c r="V62" s="78"/>
      <c r="W62" s="78"/>
      <c r="X62" s="78"/>
      <c r="Y62" s="79" t="s">
        <v>633</v>
      </c>
      <c r="Z62" s="79"/>
      <c r="AA62" s="79"/>
      <c r="AB62" s="79"/>
      <c r="AC62" s="79"/>
      <c r="AD62" s="79"/>
      <c r="AE62" s="79"/>
      <c r="AF62" s="79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78"/>
      <c r="AW62" s="78"/>
      <c r="AX62" s="78"/>
      <c r="AY62" s="78"/>
      <c r="AZ62" s="78"/>
      <c r="BA62" s="80" t="s">
        <v>631</v>
      </c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9"/>
      <c r="BW62" s="79"/>
      <c r="BX62" s="79"/>
      <c r="BY62" s="79"/>
      <c r="BZ62" s="80" t="s">
        <v>632</v>
      </c>
      <c r="CA62" s="79"/>
      <c r="CB62" s="79"/>
      <c r="CC62" s="79"/>
      <c r="CD62" s="79"/>
      <c r="CE62" s="77" t="s">
        <v>500</v>
      </c>
      <c r="CF62" s="77"/>
      <c r="CG62" s="77"/>
      <c r="CH62" s="77"/>
      <c r="CI62" s="77"/>
      <c r="CJ62" s="77" t="s">
        <v>502</v>
      </c>
      <c r="CK62" s="77"/>
      <c r="CL62" s="77"/>
      <c r="CM62" s="77"/>
      <c r="CN62" s="77"/>
      <c r="CO62" s="68">
        <f>DS62+DN62</f>
        <v>63183.929838036718</v>
      </c>
      <c r="CP62" s="68"/>
      <c r="CQ62" s="68"/>
      <c r="CR62" s="68"/>
      <c r="CS62" s="68"/>
      <c r="CT62" s="68">
        <f>CO62*Лист1!$Z$5</f>
        <v>4422.8750886625703</v>
      </c>
      <c r="CU62" s="68"/>
      <c r="CV62" s="68"/>
      <c r="CW62" s="68"/>
      <c r="CX62" s="68"/>
      <c r="CY62" s="68">
        <f t="shared" si="0"/>
        <v>58761.054749374147</v>
      </c>
      <c r="CZ62" s="68"/>
      <c r="DA62" s="68"/>
      <c r="DB62" s="68"/>
      <c r="DC62" s="68"/>
      <c r="DD62" s="68"/>
      <c r="DE62" s="68"/>
      <c r="DF62" s="68"/>
      <c r="DG62" s="68"/>
      <c r="DH62" s="68"/>
      <c r="DI62" s="68"/>
      <c r="DJ62" s="68"/>
      <c r="DK62" s="68"/>
      <c r="DL62" s="68"/>
      <c r="DM62" s="68"/>
      <c r="DN62" s="68">
        <f>5407/1.2+2626/1.2/1.04^4+7641/1.2</f>
        <v>12743.929838036718</v>
      </c>
      <c r="DO62" s="68"/>
      <c r="DP62" s="68"/>
      <c r="DQ62" s="68"/>
      <c r="DR62" s="68"/>
      <c r="DS62" s="68">
        <f>11989*1.04/1.2+27343*1.04/1.2+8624*1.04/1.2+10244*1.04/1.2</f>
        <v>50440</v>
      </c>
      <c r="DT62" s="68"/>
      <c r="DU62" s="68"/>
      <c r="DV62" s="68"/>
      <c r="DW62" s="68"/>
      <c r="DX62" s="68"/>
      <c r="DY62" s="68"/>
      <c r="DZ62" s="68"/>
      <c r="EA62" s="68"/>
      <c r="EB62" s="68"/>
      <c r="EC62" s="69"/>
      <c r="ED62" s="70"/>
      <c r="EE62" s="70"/>
      <c r="EF62" s="70"/>
      <c r="EG62" s="70"/>
      <c r="EH62" s="71"/>
      <c r="EI62" s="72"/>
      <c r="EJ62" s="73"/>
      <c r="EK62" s="73"/>
      <c r="EL62" s="73"/>
      <c r="EM62" s="74"/>
      <c r="EN62" s="68"/>
      <c r="EO62" s="68"/>
      <c r="EP62" s="68"/>
      <c r="EQ62" s="68"/>
      <c r="ER62" s="68"/>
      <c r="ES62" s="68"/>
      <c r="ET62" s="68">
        <f>CO62-EN62</f>
        <v>63183.929838036718</v>
      </c>
      <c r="EU62" s="68"/>
      <c r="EV62" s="68"/>
      <c r="EW62" s="68"/>
      <c r="EX62" s="68"/>
      <c r="EY62" s="68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7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</row>
    <row r="63" spans="1:216" s="4" customFormat="1" ht="112.5" customHeight="1" x14ac:dyDescent="0.15">
      <c r="A63" s="75" t="s">
        <v>571</v>
      </c>
      <c r="B63" s="75"/>
      <c r="C63" s="75"/>
      <c r="D63" s="76" t="s">
        <v>586</v>
      </c>
      <c r="E63" s="76"/>
      <c r="F63" s="76"/>
      <c r="G63" s="76"/>
      <c r="H63" s="76"/>
      <c r="I63" s="76"/>
      <c r="J63" s="76"/>
      <c r="K63" s="76"/>
      <c r="L63" s="76"/>
      <c r="M63" s="76"/>
      <c r="N63" s="77" t="s">
        <v>585</v>
      </c>
      <c r="O63" s="77"/>
      <c r="P63" s="77"/>
      <c r="Q63" s="77"/>
      <c r="R63" s="77"/>
      <c r="S63" s="77"/>
      <c r="T63" s="78"/>
      <c r="U63" s="78"/>
      <c r="V63" s="78"/>
      <c r="W63" s="78"/>
      <c r="X63" s="78"/>
      <c r="Y63" s="79" t="s">
        <v>584</v>
      </c>
      <c r="Z63" s="79"/>
      <c r="AA63" s="79"/>
      <c r="AB63" s="79"/>
      <c r="AC63" s="79"/>
      <c r="AD63" s="79"/>
      <c r="AE63" s="79"/>
      <c r="AF63" s="79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78"/>
      <c r="AW63" s="78"/>
      <c r="AX63" s="78"/>
      <c r="AY63" s="78"/>
      <c r="AZ63" s="78"/>
      <c r="BA63" s="80" t="s">
        <v>587</v>
      </c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80" t="s">
        <v>587</v>
      </c>
      <c r="CA63" s="79"/>
      <c r="CB63" s="79"/>
      <c r="CC63" s="79"/>
      <c r="CD63" s="79"/>
      <c r="CE63" s="77" t="s">
        <v>502</v>
      </c>
      <c r="CF63" s="77"/>
      <c r="CG63" s="77"/>
      <c r="CH63" s="77"/>
      <c r="CI63" s="77"/>
      <c r="CJ63" s="77" t="s">
        <v>346</v>
      </c>
      <c r="CK63" s="77"/>
      <c r="CL63" s="77"/>
      <c r="CM63" s="77"/>
      <c r="CN63" s="77"/>
      <c r="CO63" s="68">
        <f>DS63+DX63+EC63</f>
        <v>233178.48254407529</v>
      </c>
      <c r="CP63" s="68"/>
      <c r="CQ63" s="68"/>
      <c r="CR63" s="68"/>
      <c r="CS63" s="68"/>
      <c r="CT63" s="68">
        <f>CO63*Лист1!$Z$5</f>
        <v>16322.493778085272</v>
      </c>
      <c r="CU63" s="68"/>
      <c r="CV63" s="68"/>
      <c r="CW63" s="68"/>
      <c r="CX63" s="68"/>
      <c r="CY63" s="68">
        <f t="shared" si="0"/>
        <v>216855.98876599001</v>
      </c>
      <c r="CZ63" s="68"/>
      <c r="DA63" s="68"/>
      <c r="DB63" s="68"/>
      <c r="DC63" s="68"/>
      <c r="DD63" s="68"/>
      <c r="DE63" s="68"/>
      <c r="DF63" s="68"/>
      <c r="DG63" s="68"/>
      <c r="DH63" s="68"/>
      <c r="DI63" s="68"/>
      <c r="DJ63" s="68"/>
      <c r="DK63" s="68"/>
      <c r="DL63" s="68"/>
      <c r="DM63" s="68"/>
      <c r="DN63" s="68"/>
      <c r="DO63" s="68"/>
      <c r="DP63" s="68"/>
      <c r="DQ63" s="68"/>
      <c r="DR63" s="68"/>
      <c r="DS63" s="68">
        <f>53610/1.04/1.04/1.2+47852/1.04/1.04/1.04/1.2+32648/1.04/1.04/1.04/1.2+6368*1.04/1.2+8743*1.04/1.2</f>
        <v>114037.5878774086</v>
      </c>
      <c r="DT63" s="68"/>
      <c r="DU63" s="68"/>
      <c r="DV63" s="68"/>
      <c r="DW63" s="68"/>
      <c r="DX63" s="68">
        <f>57638/1.2+25454/1.2+7752/1.2</f>
        <v>75703.333333333343</v>
      </c>
      <c r="DY63" s="68"/>
      <c r="DZ63" s="68"/>
      <c r="EA63" s="68"/>
      <c r="EB63" s="68"/>
      <c r="EC63" s="69">
        <f>26618/1.2+11721/1.2+12746*1.04*1.04/1.2</f>
        <v>43437.561333333331</v>
      </c>
      <c r="ED63" s="70"/>
      <c r="EE63" s="70"/>
      <c r="EF63" s="70"/>
      <c r="EG63" s="70"/>
      <c r="EH63" s="71"/>
      <c r="EI63" s="72"/>
      <c r="EJ63" s="73"/>
      <c r="EK63" s="73"/>
      <c r="EL63" s="73"/>
      <c r="EM63" s="74"/>
      <c r="EN63" s="68"/>
      <c r="EO63" s="68"/>
      <c r="EP63" s="68"/>
      <c r="EQ63" s="68"/>
      <c r="ER63" s="68"/>
      <c r="ES63" s="68"/>
      <c r="ET63" s="68">
        <f>DS63+DX63+EC63</f>
        <v>233178.48254407529</v>
      </c>
      <c r="EU63" s="68"/>
      <c r="EV63" s="68"/>
      <c r="EW63" s="68"/>
      <c r="EX63" s="68"/>
      <c r="EY63" s="68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7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</row>
    <row r="64" spans="1:216" s="4" customFormat="1" ht="93" customHeight="1" x14ac:dyDescent="0.15">
      <c r="A64" s="75" t="s">
        <v>99</v>
      </c>
      <c r="B64" s="75"/>
      <c r="C64" s="75"/>
      <c r="D64" s="76" t="s">
        <v>580</v>
      </c>
      <c r="E64" s="76"/>
      <c r="F64" s="76"/>
      <c r="G64" s="76"/>
      <c r="H64" s="76"/>
      <c r="I64" s="76"/>
      <c r="J64" s="76"/>
      <c r="K64" s="76"/>
      <c r="L64" s="76"/>
      <c r="M64" s="76"/>
      <c r="N64" s="77" t="s">
        <v>491</v>
      </c>
      <c r="O64" s="77"/>
      <c r="P64" s="77"/>
      <c r="Q64" s="77"/>
      <c r="R64" s="77"/>
      <c r="S64" s="77"/>
      <c r="T64" s="78"/>
      <c r="U64" s="78"/>
      <c r="V64" s="78"/>
      <c r="W64" s="78"/>
      <c r="X64" s="78"/>
      <c r="Y64" s="79" t="s">
        <v>125</v>
      </c>
      <c r="Z64" s="79"/>
      <c r="AA64" s="79"/>
      <c r="AB64" s="79"/>
      <c r="AC64" s="79"/>
      <c r="AD64" s="79"/>
      <c r="AE64" s="79"/>
      <c r="AF64" s="79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78"/>
      <c r="AW64" s="78"/>
      <c r="AX64" s="78"/>
      <c r="AY64" s="78"/>
      <c r="AZ64" s="78"/>
      <c r="BA64" s="79" t="s">
        <v>492</v>
      </c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 t="s">
        <v>493</v>
      </c>
      <c r="CA64" s="79"/>
      <c r="CB64" s="79"/>
      <c r="CC64" s="79"/>
      <c r="CD64" s="79"/>
      <c r="CE64" s="77" t="s">
        <v>500</v>
      </c>
      <c r="CF64" s="77"/>
      <c r="CG64" s="77"/>
      <c r="CH64" s="77"/>
      <c r="CI64" s="77"/>
      <c r="CJ64" s="77" t="s">
        <v>502</v>
      </c>
      <c r="CK64" s="77"/>
      <c r="CL64" s="77"/>
      <c r="CM64" s="77"/>
      <c r="CN64" s="77"/>
      <c r="CO64" s="68">
        <f>DI64+DN64+DS64+DX64+EC64</f>
        <v>43346.67</v>
      </c>
      <c r="CP64" s="68"/>
      <c r="CQ64" s="68"/>
      <c r="CR64" s="68"/>
      <c r="CS64" s="68"/>
      <c r="CT64" s="68">
        <f>CO64*Лист1!Z8</f>
        <v>2167.3335000000002</v>
      </c>
      <c r="CU64" s="68"/>
      <c r="CV64" s="68"/>
      <c r="CW64" s="68"/>
      <c r="CX64" s="68"/>
      <c r="CY64" s="68">
        <f t="shared" si="0"/>
        <v>41179.336499999998</v>
      </c>
      <c r="CZ64" s="68"/>
      <c r="DA64" s="68"/>
      <c r="DB64" s="68"/>
      <c r="DC64" s="68"/>
      <c r="DD64" s="68"/>
      <c r="DE64" s="68"/>
      <c r="DF64" s="68"/>
      <c r="DG64" s="68"/>
      <c r="DH64" s="68"/>
      <c r="DI64" s="68"/>
      <c r="DJ64" s="68"/>
      <c r="DK64" s="68"/>
      <c r="DL64" s="68"/>
      <c r="DM64" s="68"/>
      <c r="DN64" s="68">
        <f>54000/1.2-1653.33</f>
        <v>43346.67</v>
      </c>
      <c r="DO64" s="68"/>
      <c r="DP64" s="68"/>
      <c r="DQ64" s="68"/>
      <c r="DR64" s="68"/>
      <c r="DS64" s="68"/>
      <c r="DT64" s="68"/>
      <c r="DU64" s="68"/>
      <c r="DV64" s="68"/>
      <c r="DW64" s="68"/>
      <c r="DX64" s="68"/>
      <c r="DY64" s="68"/>
      <c r="DZ64" s="68"/>
      <c r="EA64" s="68"/>
      <c r="EB64" s="68"/>
      <c r="EC64" s="69"/>
      <c r="ED64" s="70"/>
      <c r="EE64" s="70"/>
      <c r="EF64" s="70"/>
      <c r="EG64" s="70"/>
      <c r="EH64" s="71"/>
      <c r="EI64" s="72"/>
      <c r="EJ64" s="73"/>
      <c r="EK64" s="73"/>
      <c r="EL64" s="73"/>
      <c r="EM64" s="74"/>
      <c r="EN64" s="68"/>
      <c r="EO64" s="68"/>
      <c r="EP64" s="68"/>
      <c r="EQ64" s="68"/>
      <c r="ER64" s="68"/>
      <c r="ES64" s="68"/>
      <c r="ET64" s="68">
        <f>CO64</f>
        <v>43346.67</v>
      </c>
      <c r="EU64" s="68"/>
      <c r="EV64" s="68"/>
      <c r="EW64" s="68"/>
      <c r="EX64" s="68"/>
      <c r="EY64" s="68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7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</row>
    <row r="65" spans="1:216" s="4" customFormat="1" ht="87" customHeight="1" x14ac:dyDescent="0.15">
      <c r="A65" s="75" t="s">
        <v>129</v>
      </c>
      <c r="B65" s="75"/>
      <c r="C65" s="75"/>
      <c r="D65" s="76" t="s">
        <v>577</v>
      </c>
      <c r="E65" s="76"/>
      <c r="F65" s="76"/>
      <c r="G65" s="76"/>
      <c r="H65" s="76"/>
      <c r="I65" s="76"/>
      <c r="J65" s="76"/>
      <c r="K65" s="76"/>
      <c r="L65" s="76"/>
      <c r="M65" s="76"/>
      <c r="N65" s="77" t="s">
        <v>494</v>
      </c>
      <c r="O65" s="77"/>
      <c r="P65" s="77"/>
      <c r="Q65" s="77"/>
      <c r="R65" s="77"/>
      <c r="S65" s="77"/>
      <c r="T65" s="78"/>
      <c r="U65" s="78"/>
      <c r="V65" s="78"/>
      <c r="W65" s="78"/>
      <c r="X65" s="78"/>
      <c r="Y65" s="79" t="s">
        <v>126</v>
      </c>
      <c r="Z65" s="79"/>
      <c r="AA65" s="79"/>
      <c r="AB65" s="79"/>
      <c r="AC65" s="79"/>
      <c r="AD65" s="79"/>
      <c r="AE65" s="79"/>
      <c r="AF65" s="79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78"/>
      <c r="AW65" s="78"/>
      <c r="AX65" s="78"/>
      <c r="AY65" s="78"/>
      <c r="AZ65" s="78"/>
      <c r="BA65" s="79" t="s">
        <v>495</v>
      </c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  <c r="BV65" s="79"/>
      <c r="BW65" s="79"/>
      <c r="BX65" s="79"/>
      <c r="BY65" s="79"/>
      <c r="BZ65" s="79" t="s">
        <v>496</v>
      </c>
      <c r="CA65" s="79"/>
      <c r="CB65" s="79"/>
      <c r="CC65" s="79"/>
      <c r="CD65" s="79"/>
      <c r="CE65" s="77" t="s">
        <v>500</v>
      </c>
      <c r="CF65" s="77"/>
      <c r="CG65" s="77"/>
      <c r="CH65" s="77"/>
      <c r="CI65" s="77"/>
      <c r="CJ65" s="77" t="s">
        <v>500</v>
      </c>
      <c r="CK65" s="77"/>
      <c r="CL65" s="77"/>
      <c r="CM65" s="77"/>
      <c r="CN65" s="77"/>
      <c r="CO65" s="68">
        <f t="shared" ref="CO65:CO71" si="1">DI65+DN65+DS65+DX65+EC65</f>
        <v>38006.799249423515</v>
      </c>
      <c r="CP65" s="68"/>
      <c r="CQ65" s="68"/>
      <c r="CR65" s="68"/>
      <c r="CS65" s="68"/>
      <c r="CT65" s="68">
        <f>CO65*Лист1!Z9</f>
        <v>1900.3399624711758</v>
      </c>
      <c r="CU65" s="68"/>
      <c r="CV65" s="68"/>
      <c r="CW65" s="68"/>
      <c r="CX65" s="68"/>
      <c r="CY65" s="68">
        <f t="shared" si="0"/>
        <v>36106.45928695234</v>
      </c>
      <c r="CZ65" s="68"/>
      <c r="DA65" s="68"/>
      <c r="DB65" s="68"/>
      <c r="DC65" s="68"/>
      <c r="DD65" s="68"/>
      <c r="DE65" s="68"/>
      <c r="DF65" s="68"/>
      <c r="DG65" s="68"/>
      <c r="DH65" s="68"/>
      <c r="DI65" s="68"/>
      <c r="DJ65" s="68"/>
      <c r="DK65" s="68"/>
      <c r="DL65" s="68"/>
      <c r="DM65" s="68"/>
      <c r="DN65" s="68">
        <f>(54000/1.2-1560)*0+Лист1!R9</f>
        <v>38006.799249423515</v>
      </c>
      <c r="DO65" s="68"/>
      <c r="DP65" s="68"/>
      <c r="DQ65" s="68"/>
      <c r="DR65" s="68"/>
      <c r="DS65" s="68"/>
      <c r="DT65" s="68"/>
      <c r="DU65" s="68"/>
      <c r="DV65" s="68"/>
      <c r="DW65" s="68"/>
      <c r="DX65" s="68"/>
      <c r="DY65" s="68"/>
      <c r="DZ65" s="68"/>
      <c r="EA65" s="68"/>
      <c r="EB65" s="68"/>
      <c r="EC65" s="69"/>
      <c r="ED65" s="70"/>
      <c r="EE65" s="70"/>
      <c r="EF65" s="70"/>
      <c r="EG65" s="70"/>
      <c r="EH65" s="71"/>
      <c r="EI65" s="72"/>
      <c r="EJ65" s="73"/>
      <c r="EK65" s="73"/>
      <c r="EL65" s="73"/>
      <c r="EM65" s="74"/>
      <c r="EN65" s="68"/>
      <c r="EO65" s="68"/>
      <c r="EP65" s="68"/>
      <c r="EQ65" s="68"/>
      <c r="ER65" s="68"/>
      <c r="ES65" s="68"/>
      <c r="ET65" s="68">
        <f t="shared" ref="ET65" si="2">CO65</f>
        <v>38006.799249423515</v>
      </c>
      <c r="EU65" s="68"/>
      <c r="EV65" s="68"/>
      <c r="EW65" s="68"/>
      <c r="EX65" s="68"/>
      <c r="EY65" s="68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7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</row>
    <row r="66" spans="1:216" s="4" customFormat="1" ht="84.75" customHeight="1" x14ac:dyDescent="0.15">
      <c r="A66" s="75" t="s">
        <v>130</v>
      </c>
      <c r="B66" s="75"/>
      <c r="C66" s="75"/>
      <c r="D66" s="76" t="s">
        <v>578</v>
      </c>
      <c r="E66" s="76"/>
      <c r="F66" s="76"/>
      <c r="G66" s="76"/>
      <c r="H66" s="76"/>
      <c r="I66" s="76"/>
      <c r="J66" s="76"/>
      <c r="K66" s="76"/>
      <c r="L66" s="76"/>
      <c r="M66" s="76"/>
      <c r="N66" s="77" t="s">
        <v>497</v>
      </c>
      <c r="O66" s="77"/>
      <c r="P66" s="77"/>
      <c r="Q66" s="77"/>
      <c r="R66" s="77"/>
      <c r="S66" s="77"/>
      <c r="T66" s="78"/>
      <c r="U66" s="78"/>
      <c r="V66" s="78"/>
      <c r="W66" s="78"/>
      <c r="X66" s="78"/>
      <c r="Y66" s="79" t="s">
        <v>127</v>
      </c>
      <c r="Z66" s="79"/>
      <c r="AA66" s="79"/>
      <c r="AB66" s="79"/>
      <c r="AC66" s="79"/>
      <c r="AD66" s="79"/>
      <c r="AE66" s="79"/>
      <c r="AF66" s="79"/>
      <c r="AG66" s="66"/>
      <c r="AH66" s="66"/>
      <c r="AI66" s="66"/>
      <c r="AJ66" s="66"/>
      <c r="AK66" s="66"/>
      <c r="AL66" s="66"/>
      <c r="AM66" s="66"/>
      <c r="AN66" s="66"/>
      <c r="AO66" s="66"/>
      <c r="AP66" s="66"/>
      <c r="AQ66" s="66"/>
      <c r="AR66" s="66"/>
      <c r="AS66" s="66"/>
      <c r="AT66" s="66"/>
      <c r="AU66" s="66"/>
      <c r="AV66" s="78"/>
      <c r="AW66" s="78"/>
      <c r="AX66" s="78"/>
      <c r="AY66" s="78"/>
      <c r="AZ66" s="78"/>
      <c r="BA66" s="79" t="s">
        <v>498</v>
      </c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 t="s">
        <v>499</v>
      </c>
      <c r="CA66" s="79"/>
      <c r="CB66" s="79"/>
      <c r="CC66" s="79"/>
      <c r="CD66" s="79"/>
      <c r="CE66" s="77" t="s">
        <v>500</v>
      </c>
      <c r="CF66" s="77"/>
      <c r="CG66" s="77"/>
      <c r="CH66" s="77"/>
      <c r="CI66" s="77"/>
      <c r="CJ66" s="77" t="s">
        <v>500</v>
      </c>
      <c r="CK66" s="77"/>
      <c r="CL66" s="77"/>
      <c r="CM66" s="77"/>
      <c r="CN66" s="77"/>
      <c r="CO66" s="68">
        <f t="shared" si="1"/>
        <v>138675.20296969515</v>
      </c>
      <c r="CP66" s="68"/>
      <c r="CQ66" s="68"/>
      <c r="CR66" s="68"/>
      <c r="CS66" s="68"/>
      <c r="CT66" s="68">
        <f>CO66*Лист1!Z10</f>
        <v>6933.7601484847582</v>
      </c>
      <c r="CU66" s="68"/>
      <c r="CV66" s="68"/>
      <c r="CW66" s="68"/>
      <c r="CX66" s="68"/>
      <c r="CY66" s="68">
        <f t="shared" si="0"/>
        <v>131741.4428212104</v>
      </c>
      <c r="CZ66" s="68"/>
      <c r="DA66" s="68"/>
      <c r="DB66" s="68"/>
      <c r="DC66" s="68"/>
      <c r="DD66" s="68"/>
      <c r="DE66" s="68"/>
      <c r="DF66" s="68"/>
      <c r="DG66" s="68"/>
      <c r="DH66" s="68"/>
      <c r="DI66" s="68"/>
      <c r="DJ66" s="68"/>
      <c r="DK66" s="68"/>
      <c r="DL66" s="68"/>
      <c r="DM66" s="68"/>
      <c r="DN66" s="68">
        <f>(180000/1.2-3329.39)*0+Лист1!$R$10</f>
        <v>138675.20296969515</v>
      </c>
      <c r="DO66" s="68"/>
      <c r="DP66" s="68"/>
      <c r="DQ66" s="68"/>
      <c r="DR66" s="68"/>
      <c r="DS66" s="68"/>
      <c r="DT66" s="68"/>
      <c r="DU66" s="68"/>
      <c r="DV66" s="68"/>
      <c r="DW66" s="68"/>
      <c r="DX66" s="68"/>
      <c r="DY66" s="68"/>
      <c r="DZ66" s="68"/>
      <c r="EA66" s="68"/>
      <c r="EB66" s="68"/>
      <c r="EC66" s="69"/>
      <c r="ED66" s="70"/>
      <c r="EE66" s="70"/>
      <c r="EF66" s="70"/>
      <c r="EG66" s="70"/>
      <c r="EH66" s="71"/>
      <c r="EI66" s="72"/>
      <c r="EJ66" s="73"/>
      <c r="EK66" s="73"/>
      <c r="EL66" s="73"/>
      <c r="EM66" s="74"/>
      <c r="EN66" s="68">
        <v>70597.100000000006</v>
      </c>
      <c r="EO66" s="68"/>
      <c r="EP66" s="68"/>
      <c r="EQ66" s="68"/>
      <c r="ER66" s="68"/>
      <c r="ES66" s="68"/>
      <c r="ET66" s="68">
        <f>DN66-EN66</f>
        <v>68078.102969695145</v>
      </c>
      <c r="EU66" s="68"/>
      <c r="EV66" s="68"/>
      <c r="EW66" s="68"/>
      <c r="EX66" s="68"/>
      <c r="EY66" s="68"/>
      <c r="EZ66" s="66"/>
      <c r="FA66" s="66"/>
      <c r="FB66" s="66"/>
      <c r="FC66" s="66"/>
      <c r="FD66" s="66"/>
      <c r="FE66" s="66"/>
      <c r="FF66" s="66"/>
      <c r="FG66" s="66"/>
      <c r="FH66" s="66"/>
      <c r="FI66" s="66"/>
      <c r="FJ66" s="66"/>
      <c r="FK66" s="66"/>
      <c r="FL66" s="66"/>
      <c r="FM66" s="66"/>
      <c r="FN66" s="66"/>
      <c r="FO66" s="66"/>
      <c r="FP66" s="66"/>
      <c r="FQ66" s="66"/>
      <c r="FR66" s="66"/>
      <c r="FS66" s="66"/>
      <c r="FT66" s="66"/>
      <c r="FU66" s="66"/>
      <c r="FV66" s="66"/>
      <c r="FW66" s="66"/>
      <c r="FX66" s="66"/>
      <c r="FY66" s="66"/>
      <c r="FZ66" s="66"/>
      <c r="GA66" s="66"/>
      <c r="GB66" s="66"/>
      <c r="GC66" s="66"/>
      <c r="GD66" s="66"/>
      <c r="GE66" s="66"/>
      <c r="GF66" s="66"/>
      <c r="GG66" s="66"/>
      <c r="GH66" s="66"/>
      <c r="GI66" s="66"/>
      <c r="GJ66" s="66"/>
      <c r="GK66" s="66"/>
      <c r="GL66" s="66"/>
      <c r="GM66" s="66"/>
      <c r="GN66" s="66"/>
      <c r="GO66" s="66"/>
      <c r="GP66" s="66"/>
      <c r="GQ66" s="66"/>
      <c r="GR66" s="66"/>
      <c r="GS66" s="66"/>
      <c r="GT66" s="66"/>
      <c r="GU66" s="67"/>
      <c r="GV66" s="66"/>
      <c r="GW66" s="66"/>
      <c r="GX66" s="66"/>
      <c r="GY66" s="66"/>
      <c r="GZ66" s="66"/>
      <c r="HA66" s="66"/>
      <c r="HB66" s="66"/>
      <c r="HC66" s="66"/>
      <c r="HD66" s="66"/>
      <c r="HE66" s="66"/>
      <c r="HF66" s="66"/>
      <c r="HG66" s="66"/>
      <c r="HH66" s="66"/>
    </row>
    <row r="67" spans="1:216" s="4" customFormat="1" ht="92.25" customHeight="1" x14ac:dyDescent="0.15">
      <c r="A67" s="75" t="s">
        <v>552</v>
      </c>
      <c r="B67" s="75"/>
      <c r="C67" s="75"/>
      <c r="D67" s="76" t="s">
        <v>579</v>
      </c>
      <c r="E67" s="76"/>
      <c r="F67" s="76"/>
      <c r="G67" s="76"/>
      <c r="H67" s="76"/>
      <c r="I67" s="76"/>
      <c r="J67" s="76"/>
      <c r="K67" s="76"/>
      <c r="L67" s="76"/>
      <c r="M67" s="76"/>
      <c r="N67" s="77" t="s">
        <v>486</v>
      </c>
      <c r="O67" s="77"/>
      <c r="P67" s="77"/>
      <c r="Q67" s="77"/>
      <c r="R67" s="77"/>
      <c r="S67" s="77"/>
      <c r="T67" s="78"/>
      <c r="U67" s="78"/>
      <c r="V67" s="78"/>
      <c r="W67" s="78"/>
      <c r="X67" s="78"/>
      <c r="Y67" s="79" t="s">
        <v>487</v>
      </c>
      <c r="Z67" s="79"/>
      <c r="AA67" s="79"/>
      <c r="AB67" s="79"/>
      <c r="AC67" s="79"/>
      <c r="AD67" s="79"/>
      <c r="AE67" s="79"/>
      <c r="AF67" s="79"/>
      <c r="AG67" s="66"/>
      <c r="AH67" s="66"/>
      <c r="AI67" s="66"/>
      <c r="AJ67" s="66"/>
      <c r="AK67" s="66"/>
      <c r="AL67" s="66"/>
      <c r="AM67" s="66"/>
      <c r="AN67" s="66"/>
      <c r="AO67" s="66"/>
      <c r="AP67" s="66"/>
      <c r="AQ67" s="66"/>
      <c r="AR67" s="66"/>
      <c r="AS67" s="66"/>
      <c r="AT67" s="66"/>
      <c r="AU67" s="66"/>
      <c r="AV67" s="78"/>
      <c r="AW67" s="78"/>
      <c r="AX67" s="78"/>
      <c r="AY67" s="78"/>
      <c r="AZ67" s="78"/>
      <c r="BA67" s="79" t="s">
        <v>488</v>
      </c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  <c r="BX67" s="79"/>
      <c r="BY67" s="79"/>
      <c r="BZ67" s="79" t="s">
        <v>489</v>
      </c>
      <c r="CA67" s="79"/>
      <c r="CB67" s="79"/>
      <c r="CC67" s="79"/>
      <c r="CD67" s="79"/>
      <c r="CE67" s="77" t="s">
        <v>490</v>
      </c>
      <c r="CF67" s="77"/>
      <c r="CG67" s="77"/>
      <c r="CH67" s="77"/>
      <c r="CI67" s="77"/>
      <c r="CJ67" s="77" t="s">
        <v>346</v>
      </c>
      <c r="CK67" s="77"/>
      <c r="CL67" s="77"/>
      <c r="CM67" s="77"/>
      <c r="CN67" s="77"/>
      <c r="CO67" s="68">
        <f>DI67+DN67+DS67+DX67+EC67</f>
        <v>280448.71794871794</v>
      </c>
      <c r="CP67" s="68"/>
      <c r="CQ67" s="68"/>
      <c r="CR67" s="68"/>
      <c r="CS67" s="68"/>
      <c r="CT67" s="68">
        <f>DX67</f>
        <v>28044.871794871797</v>
      </c>
      <c r="CU67" s="68"/>
      <c r="CV67" s="68"/>
      <c r="CW67" s="68"/>
      <c r="CX67" s="68"/>
      <c r="CY67" s="68">
        <f>EC67</f>
        <v>252403.84615384616</v>
      </c>
      <c r="CZ67" s="68"/>
      <c r="DA67" s="68"/>
      <c r="DB67" s="68"/>
      <c r="DC67" s="68"/>
      <c r="DD67" s="68"/>
      <c r="DE67" s="68"/>
      <c r="DF67" s="68"/>
      <c r="DG67" s="68"/>
      <c r="DH67" s="68"/>
      <c r="DI67" s="68"/>
      <c r="DJ67" s="68"/>
      <c r="DK67" s="68"/>
      <c r="DL67" s="68"/>
      <c r="DM67" s="68"/>
      <c r="DN67" s="68"/>
      <c r="DO67" s="68"/>
      <c r="DP67" s="68"/>
      <c r="DQ67" s="68"/>
      <c r="DR67" s="68"/>
      <c r="DS67" s="68"/>
      <c r="DT67" s="68"/>
      <c r="DU67" s="68"/>
      <c r="DV67" s="68"/>
      <c r="DW67" s="68"/>
      <c r="DX67" s="97">
        <f>35000/1.04/1.2</f>
        <v>28044.871794871797</v>
      </c>
      <c r="DY67" s="97"/>
      <c r="DZ67" s="97"/>
      <c r="EA67" s="97"/>
      <c r="EB67" s="97"/>
      <c r="EC67" s="98">
        <f>315000/1.04/1.2</f>
        <v>252403.84615384616</v>
      </c>
      <c r="ED67" s="99"/>
      <c r="EE67" s="99"/>
      <c r="EF67" s="99"/>
      <c r="EG67" s="99"/>
      <c r="EH67" s="100"/>
      <c r="EI67" s="72"/>
      <c r="EJ67" s="73"/>
      <c r="EK67" s="73"/>
      <c r="EL67" s="73"/>
      <c r="EM67" s="74"/>
      <c r="EN67" s="68">
        <f>Лист1!M11</f>
        <v>125413.45</v>
      </c>
      <c r="EO67" s="68"/>
      <c r="EP67" s="68"/>
      <c r="EQ67" s="68"/>
      <c r="ER67" s="68"/>
      <c r="ES67" s="68"/>
      <c r="ET67" s="68">
        <f>CO67-EN67</f>
        <v>155035.26794871793</v>
      </c>
      <c r="EU67" s="68"/>
      <c r="EV67" s="68"/>
      <c r="EW67" s="68"/>
      <c r="EX67" s="68"/>
      <c r="EY67" s="68"/>
      <c r="EZ67" s="66"/>
      <c r="FA67" s="66"/>
      <c r="FB67" s="66"/>
      <c r="FC67" s="66"/>
      <c r="FD67" s="66"/>
      <c r="FE67" s="66"/>
      <c r="FF67" s="66"/>
      <c r="FG67" s="66"/>
      <c r="FH67" s="66"/>
      <c r="FI67" s="66"/>
      <c r="FJ67" s="66"/>
      <c r="FK67" s="66"/>
      <c r="FL67" s="66"/>
      <c r="FM67" s="66"/>
      <c r="FN67" s="66"/>
      <c r="FO67" s="66"/>
      <c r="FP67" s="66"/>
      <c r="FQ67" s="66"/>
      <c r="FR67" s="66"/>
      <c r="FS67" s="66"/>
      <c r="FT67" s="66"/>
      <c r="FU67" s="66"/>
      <c r="FV67" s="66"/>
      <c r="FW67" s="66"/>
      <c r="FX67" s="66"/>
      <c r="FY67" s="66"/>
      <c r="FZ67" s="66"/>
      <c r="GA67" s="66"/>
      <c r="GB67" s="66"/>
      <c r="GC67" s="66"/>
      <c r="GD67" s="66"/>
      <c r="GE67" s="66"/>
      <c r="GF67" s="66"/>
      <c r="GG67" s="66"/>
      <c r="GH67" s="66"/>
      <c r="GI67" s="66"/>
      <c r="GJ67" s="66"/>
      <c r="GK67" s="66"/>
      <c r="GL67" s="66"/>
      <c r="GM67" s="66"/>
      <c r="GN67" s="66"/>
      <c r="GO67" s="66"/>
      <c r="GP67" s="66"/>
      <c r="GQ67" s="66"/>
      <c r="GR67" s="66"/>
      <c r="GS67" s="66"/>
      <c r="GT67" s="66"/>
      <c r="GU67" s="67"/>
      <c r="GV67" s="66"/>
      <c r="GW67" s="66"/>
      <c r="GX67" s="66"/>
      <c r="GY67" s="66"/>
      <c r="GZ67" s="66"/>
      <c r="HA67" s="66"/>
      <c r="HB67" s="66"/>
      <c r="HC67" s="66"/>
      <c r="HD67" s="66"/>
      <c r="HE67" s="66"/>
      <c r="HF67" s="66"/>
      <c r="HG67" s="66"/>
      <c r="HH67" s="66"/>
    </row>
    <row r="68" spans="1:216" s="4" customFormat="1" ht="96.75" customHeight="1" x14ac:dyDescent="0.15">
      <c r="A68" s="75" t="s">
        <v>530</v>
      </c>
      <c r="B68" s="75"/>
      <c r="C68" s="75"/>
      <c r="D68" s="76" t="s">
        <v>590</v>
      </c>
      <c r="E68" s="76"/>
      <c r="F68" s="76"/>
      <c r="G68" s="76"/>
      <c r="H68" s="76"/>
      <c r="I68" s="76"/>
      <c r="J68" s="76"/>
      <c r="K68" s="76"/>
      <c r="L68" s="76"/>
      <c r="M68" s="76"/>
      <c r="N68" s="77" t="s">
        <v>582</v>
      </c>
      <c r="O68" s="96"/>
      <c r="P68" s="96"/>
      <c r="Q68" s="96"/>
      <c r="R68" s="96"/>
      <c r="S68" s="96"/>
      <c r="T68" s="78"/>
      <c r="U68" s="78"/>
      <c r="V68" s="78"/>
      <c r="W68" s="78"/>
      <c r="X68" s="78"/>
      <c r="Y68" s="79" t="s">
        <v>583</v>
      </c>
      <c r="Z68" s="79"/>
      <c r="AA68" s="79"/>
      <c r="AB68" s="79"/>
      <c r="AC68" s="79"/>
      <c r="AD68" s="79"/>
      <c r="AE68" s="79"/>
      <c r="AF68" s="79"/>
      <c r="AG68" s="66"/>
      <c r="AH68" s="66"/>
      <c r="AI68" s="66"/>
      <c r="AJ68" s="66"/>
      <c r="AK68" s="66"/>
      <c r="AL68" s="66"/>
      <c r="AM68" s="66"/>
      <c r="AN68" s="66"/>
      <c r="AO68" s="66"/>
      <c r="AP68" s="66"/>
      <c r="AQ68" s="66"/>
      <c r="AR68" s="66"/>
      <c r="AS68" s="66"/>
      <c r="AT68" s="66"/>
      <c r="AU68" s="66"/>
      <c r="AV68" s="78"/>
      <c r="AW68" s="78"/>
      <c r="AX68" s="78"/>
      <c r="AY68" s="78"/>
      <c r="AZ68" s="78"/>
      <c r="BA68" s="79" t="s">
        <v>588</v>
      </c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 t="s">
        <v>589</v>
      </c>
      <c r="CA68" s="79"/>
      <c r="CB68" s="79"/>
      <c r="CC68" s="79"/>
      <c r="CD68" s="79"/>
      <c r="CE68" s="77" t="s">
        <v>502</v>
      </c>
      <c r="CF68" s="77"/>
      <c r="CG68" s="77"/>
      <c r="CH68" s="77"/>
      <c r="CI68" s="77"/>
      <c r="CJ68" s="77" t="s">
        <v>502</v>
      </c>
      <c r="CK68" s="77"/>
      <c r="CL68" s="77"/>
      <c r="CM68" s="77"/>
      <c r="CN68" s="77"/>
      <c r="CO68" s="68">
        <f t="shared" si="1"/>
        <v>101607.83881429222</v>
      </c>
      <c r="CP68" s="68"/>
      <c r="CQ68" s="68"/>
      <c r="CR68" s="68"/>
      <c r="CS68" s="68"/>
      <c r="CT68" s="68">
        <f>CO68*Лист1!Z12</f>
        <v>5080.3919407146113</v>
      </c>
      <c r="CU68" s="68"/>
      <c r="CV68" s="68"/>
      <c r="CW68" s="68"/>
      <c r="CX68" s="68"/>
      <c r="CY68" s="68">
        <f>CO68-CT68</f>
        <v>96527.446873577603</v>
      </c>
      <c r="CZ68" s="68"/>
      <c r="DA68" s="68"/>
      <c r="DB68" s="68"/>
      <c r="DC68" s="68"/>
      <c r="DD68" s="68"/>
      <c r="DE68" s="68"/>
      <c r="DF68" s="68"/>
      <c r="DG68" s="68"/>
      <c r="DH68" s="68"/>
      <c r="DI68" s="68"/>
      <c r="DJ68" s="68"/>
      <c r="DK68" s="68"/>
      <c r="DL68" s="68"/>
      <c r="DM68" s="68"/>
      <c r="DN68" s="68"/>
      <c r="DO68" s="68"/>
      <c r="DP68" s="68"/>
      <c r="DQ68" s="68"/>
      <c r="DR68" s="68"/>
      <c r="DS68" s="68">
        <f>137154/1.04/1.04/1.04/1.2</f>
        <v>101607.83881429222</v>
      </c>
      <c r="DT68" s="68"/>
      <c r="DU68" s="68"/>
      <c r="DV68" s="68"/>
      <c r="DW68" s="68"/>
      <c r="DX68" s="68"/>
      <c r="DY68" s="68"/>
      <c r="DZ68" s="68"/>
      <c r="EA68" s="68"/>
      <c r="EB68" s="68"/>
      <c r="EC68" s="69"/>
      <c r="ED68" s="70"/>
      <c r="EE68" s="70"/>
      <c r="EF68" s="70"/>
      <c r="EG68" s="70"/>
      <c r="EH68" s="71"/>
      <c r="EI68" s="72"/>
      <c r="EJ68" s="73"/>
      <c r="EK68" s="73"/>
      <c r="EL68" s="73"/>
      <c r="EM68" s="74"/>
      <c r="EN68" s="68">
        <f>Лист1!M12</f>
        <v>42080.116666667003</v>
      </c>
      <c r="EO68" s="68"/>
      <c r="EP68" s="68"/>
      <c r="EQ68" s="68"/>
      <c r="ER68" s="68"/>
      <c r="ES68" s="68"/>
      <c r="ET68" s="68">
        <f>CO68-EN68</f>
        <v>59527.722147625216</v>
      </c>
      <c r="EU68" s="68"/>
      <c r="EV68" s="68"/>
      <c r="EW68" s="68"/>
      <c r="EX68" s="68"/>
      <c r="EY68" s="68"/>
      <c r="EZ68" s="66"/>
      <c r="FA68" s="66"/>
      <c r="FB68" s="66"/>
      <c r="FC68" s="66"/>
      <c r="FD68" s="66"/>
      <c r="FE68" s="66"/>
      <c r="FF68" s="66"/>
      <c r="FG68" s="66"/>
      <c r="FH68" s="66"/>
      <c r="FI68" s="66"/>
      <c r="FJ68" s="66"/>
      <c r="FK68" s="66"/>
      <c r="FL68" s="66"/>
      <c r="FM68" s="66"/>
      <c r="FN68" s="66"/>
      <c r="FO68" s="66"/>
      <c r="FP68" s="66"/>
      <c r="FQ68" s="66"/>
      <c r="FR68" s="66"/>
      <c r="FS68" s="66"/>
      <c r="FT68" s="66"/>
      <c r="FU68" s="66"/>
      <c r="FV68" s="66"/>
      <c r="FW68" s="66"/>
      <c r="FX68" s="66"/>
      <c r="FY68" s="66"/>
      <c r="FZ68" s="66"/>
      <c r="GA68" s="66"/>
      <c r="GB68" s="66"/>
      <c r="GC68" s="66"/>
      <c r="GD68" s="66"/>
      <c r="GE68" s="66"/>
      <c r="GF68" s="66"/>
      <c r="GG68" s="66"/>
      <c r="GH68" s="66"/>
      <c r="GI68" s="66"/>
      <c r="GJ68" s="66"/>
      <c r="GK68" s="66"/>
      <c r="GL68" s="66"/>
      <c r="GM68" s="66"/>
      <c r="GN68" s="66"/>
      <c r="GO68" s="66"/>
      <c r="GP68" s="66"/>
      <c r="GQ68" s="66"/>
      <c r="GR68" s="66"/>
      <c r="GS68" s="66"/>
      <c r="GT68" s="66"/>
      <c r="GU68" s="67"/>
      <c r="GV68" s="66"/>
      <c r="GW68" s="66"/>
      <c r="GX68" s="66"/>
      <c r="GY68" s="66"/>
      <c r="GZ68" s="66"/>
      <c r="HA68" s="66"/>
      <c r="HB68" s="66"/>
      <c r="HC68" s="66"/>
      <c r="HD68" s="66"/>
      <c r="HE68" s="66"/>
      <c r="HF68" s="66"/>
      <c r="HG68" s="66"/>
      <c r="HH68" s="66"/>
    </row>
    <row r="69" spans="1:216" s="4" customFormat="1" ht="96.75" hidden="1" customHeight="1" x14ac:dyDescent="0.15">
      <c r="A69" s="151"/>
      <c r="B69" s="151"/>
      <c r="C69" s="151"/>
      <c r="D69" s="76"/>
      <c r="E69" s="76"/>
      <c r="F69" s="76"/>
      <c r="G69" s="76"/>
      <c r="H69" s="76"/>
      <c r="I69" s="76"/>
      <c r="J69" s="76"/>
      <c r="K69" s="76"/>
      <c r="L69" s="76"/>
      <c r="M69" s="76"/>
      <c r="N69" s="133"/>
      <c r="O69" s="133"/>
      <c r="P69" s="133"/>
      <c r="Q69" s="133"/>
      <c r="R69" s="133"/>
      <c r="S69" s="133"/>
      <c r="T69" s="172"/>
      <c r="U69" s="172"/>
      <c r="V69" s="172"/>
      <c r="W69" s="172"/>
      <c r="X69" s="172"/>
      <c r="Y69" s="87"/>
      <c r="Z69" s="87"/>
      <c r="AA69" s="87"/>
      <c r="AB69" s="87"/>
      <c r="AC69" s="87"/>
      <c r="AD69" s="87"/>
      <c r="AE69" s="87"/>
      <c r="AF69" s="87"/>
      <c r="AG69" s="114"/>
      <c r="AH69" s="114"/>
      <c r="AI69" s="114"/>
      <c r="AJ69" s="114"/>
      <c r="AK69" s="114"/>
      <c r="AL69" s="169"/>
      <c r="AM69" s="169"/>
      <c r="AN69" s="169"/>
      <c r="AO69" s="169"/>
      <c r="AP69" s="169"/>
      <c r="AQ69" s="166"/>
      <c r="AR69" s="166"/>
      <c r="AS69" s="166"/>
      <c r="AT69" s="166"/>
      <c r="AU69" s="166"/>
      <c r="AV69" s="179"/>
      <c r="AW69" s="179"/>
      <c r="AX69" s="179"/>
      <c r="AY69" s="179"/>
      <c r="AZ69" s="179"/>
      <c r="BA69" s="79"/>
      <c r="BB69" s="79"/>
      <c r="BC69" s="79"/>
      <c r="BD69" s="79"/>
      <c r="BE69" s="79"/>
      <c r="BF69" s="166"/>
      <c r="BG69" s="166"/>
      <c r="BH69" s="166"/>
      <c r="BI69" s="166"/>
      <c r="BJ69" s="166"/>
      <c r="BK69" s="169"/>
      <c r="BL69" s="169"/>
      <c r="BM69" s="169"/>
      <c r="BN69" s="169"/>
      <c r="BO69" s="169"/>
      <c r="BP69" s="114"/>
      <c r="BQ69" s="114"/>
      <c r="BR69" s="114"/>
      <c r="BS69" s="114"/>
      <c r="BT69" s="114"/>
      <c r="BU69" s="172"/>
      <c r="BV69" s="172"/>
      <c r="BW69" s="172"/>
      <c r="BX69" s="172"/>
      <c r="BY69" s="172"/>
      <c r="BZ69" s="79"/>
      <c r="CA69" s="79"/>
      <c r="CB69" s="79"/>
      <c r="CC69" s="79"/>
      <c r="CD69" s="79"/>
      <c r="CE69" s="133"/>
      <c r="CF69" s="133"/>
      <c r="CG69" s="133"/>
      <c r="CH69" s="133"/>
      <c r="CI69" s="133"/>
      <c r="CJ69" s="133"/>
      <c r="CK69" s="133"/>
      <c r="CL69" s="133"/>
      <c r="CM69" s="133"/>
      <c r="CN69" s="133"/>
      <c r="CO69" s="69"/>
      <c r="CP69" s="70"/>
      <c r="CQ69" s="70"/>
      <c r="CR69" s="70"/>
      <c r="CS69" s="71"/>
      <c r="CT69" s="69"/>
      <c r="CU69" s="70"/>
      <c r="CV69" s="70"/>
      <c r="CW69" s="70"/>
      <c r="CX69" s="71"/>
      <c r="CY69" s="69"/>
      <c r="CZ69" s="70"/>
      <c r="DA69" s="70"/>
      <c r="DB69" s="70"/>
      <c r="DC69" s="71"/>
      <c r="DD69" s="69"/>
      <c r="DE69" s="70"/>
      <c r="DF69" s="70"/>
      <c r="DG69" s="70"/>
      <c r="DH69" s="71"/>
      <c r="DI69" s="69"/>
      <c r="DJ69" s="70"/>
      <c r="DK69" s="70"/>
      <c r="DL69" s="70"/>
      <c r="DM69" s="71"/>
      <c r="DN69" s="69"/>
      <c r="DO69" s="70"/>
      <c r="DP69" s="70"/>
      <c r="DQ69" s="70"/>
      <c r="DR69" s="71"/>
      <c r="DS69" s="69"/>
      <c r="DT69" s="70"/>
      <c r="DU69" s="70"/>
      <c r="DV69" s="70"/>
      <c r="DW69" s="71"/>
      <c r="DX69" s="69"/>
      <c r="DY69" s="70"/>
      <c r="DZ69" s="70"/>
      <c r="EA69" s="70"/>
      <c r="EB69" s="71"/>
      <c r="EC69" s="69"/>
      <c r="ED69" s="70"/>
      <c r="EE69" s="70"/>
      <c r="EF69" s="70"/>
      <c r="EG69" s="70"/>
      <c r="EH69" s="71"/>
      <c r="EI69" s="72"/>
      <c r="EJ69" s="73"/>
      <c r="EK69" s="73"/>
      <c r="EL69" s="73"/>
      <c r="EM69" s="74"/>
      <c r="EN69" s="69"/>
      <c r="EO69" s="70"/>
      <c r="EP69" s="70"/>
      <c r="EQ69" s="70"/>
      <c r="ER69" s="70"/>
      <c r="ES69" s="71"/>
      <c r="ET69" s="69"/>
      <c r="EU69" s="70"/>
      <c r="EV69" s="70"/>
      <c r="EW69" s="70"/>
      <c r="EX69" s="70"/>
      <c r="EY69" s="71"/>
      <c r="EZ69" s="114"/>
      <c r="FA69" s="115"/>
      <c r="FB69" s="115"/>
      <c r="FC69" s="115"/>
      <c r="FD69" s="115"/>
      <c r="FE69" s="116"/>
      <c r="FF69" s="114"/>
      <c r="FG69" s="115"/>
      <c r="FH69" s="115"/>
      <c r="FI69" s="115"/>
      <c r="FJ69" s="115"/>
      <c r="FK69" s="116"/>
      <c r="FL69" s="114"/>
      <c r="FM69" s="115"/>
      <c r="FN69" s="115"/>
      <c r="FO69" s="115"/>
      <c r="FP69" s="115"/>
      <c r="FQ69" s="116"/>
      <c r="FR69" s="114"/>
      <c r="FS69" s="115"/>
      <c r="FT69" s="115"/>
      <c r="FU69" s="115"/>
      <c r="FV69" s="115"/>
      <c r="FW69" s="115"/>
      <c r="FX69" s="115"/>
      <c r="FY69" s="115"/>
      <c r="FZ69" s="115"/>
      <c r="GA69" s="115"/>
      <c r="GB69" s="116"/>
      <c r="GC69" s="114"/>
      <c r="GD69" s="115"/>
      <c r="GE69" s="115"/>
      <c r="GF69" s="115"/>
      <c r="GG69" s="115"/>
      <c r="GH69" s="116"/>
      <c r="GI69" s="114"/>
      <c r="GJ69" s="115"/>
      <c r="GK69" s="115"/>
      <c r="GL69" s="115"/>
      <c r="GM69" s="115"/>
      <c r="GN69" s="116"/>
      <c r="GO69" s="114"/>
      <c r="GP69" s="115"/>
      <c r="GQ69" s="115"/>
      <c r="GR69" s="115"/>
      <c r="GS69" s="115"/>
      <c r="GT69" s="116"/>
      <c r="GU69" s="114"/>
      <c r="GV69" s="115"/>
      <c r="GW69" s="115"/>
      <c r="GX69" s="115"/>
      <c r="GY69" s="115"/>
      <c r="GZ69" s="115"/>
      <c r="HA69" s="115"/>
      <c r="HB69" s="116"/>
      <c r="HC69" s="114"/>
      <c r="HD69" s="115"/>
      <c r="HE69" s="115"/>
      <c r="HF69" s="115"/>
      <c r="HG69" s="115"/>
      <c r="HH69" s="116"/>
    </row>
    <row r="70" spans="1:216" s="4" customFormat="1" ht="137.25" customHeight="1" x14ac:dyDescent="0.15">
      <c r="A70" s="75" t="s">
        <v>131</v>
      </c>
      <c r="B70" s="75"/>
      <c r="C70" s="75"/>
      <c r="D70" s="176" t="s">
        <v>572</v>
      </c>
      <c r="E70" s="177"/>
      <c r="F70" s="177"/>
      <c r="G70" s="177"/>
      <c r="H70" s="177"/>
      <c r="I70" s="177"/>
      <c r="J70" s="177"/>
      <c r="K70" s="177"/>
      <c r="L70" s="177"/>
      <c r="M70" s="178"/>
      <c r="N70" s="133" t="s">
        <v>574</v>
      </c>
      <c r="O70" s="134"/>
      <c r="P70" s="134"/>
      <c r="Q70" s="134"/>
      <c r="R70" s="134"/>
      <c r="S70" s="135"/>
      <c r="T70" s="172"/>
      <c r="U70" s="173"/>
      <c r="V70" s="173"/>
      <c r="W70" s="173"/>
      <c r="X70" s="174"/>
      <c r="Y70" s="87" t="s">
        <v>573</v>
      </c>
      <c r="Z70" s="88"/>
      <c r="AA70" s="88"/>
      <c r="AB70" s="88"/>
      <c r="AC70" s="88"/>
      <c r="AD70" s="88"/>
      <c r="AE70" s="88"/>
      <c r="AF70" s="89"/>
      <c r="AG70" s="114"/>
      <c r="AH70" s="115"/>
      <c r="AI70" s="115"/>
      <c r="AJ70" s="115"/>
      <c r="AK70" s="116"/>
      <c r="AL70" s="169" t="s">
        <v>575</v>
      </c>
      <c r="AM70" s="170"/>
      <c r="AN70" s="170"/>
      <c r="AO70" s="170"/>
      <c r="AP70" s="171"/>
      <c r="AQ70" s="166"/>
      <c r="AR70" s="167"/>
      <c r="AS70" s="167"/>
      <c r="AT70" s="167"/>
      <c r="AU70" s="168"/>
      <c r="AV70" s="179"/>
      <c r="AW70" s="180"/>
      <c r="AX70" s="180"/>
      <c r="AY70" s="180"/>
      <c r="AZ70" s="181"/>
      <c r="BA70" s="166"/>
      <c r="BB70" s="167"/>
      <c r="BC70" s="167"/>
      <c r="BD70" s="167"/>
      <c r="BE70" s="168"/>
      <c r="BF70" s="166"/>
      <c r="BG70" s="167"/>
      <c r="BH70" s="167"/>
      <c r="BI70" s="167"/>
      <c r="BJ70" s="168"/>
      <c r="BK70" s="169" t="s">
        <v>576</v>
      </c>
      <c r="BL70" s="170"/>
      <c r="BM70" s="170"/>
      <c r="BN70" s="170"/>
      <c r="BO70" s="171"/>
      <c r="BP70" s="114"/>
      <c r="BQ70" s="115"/>
      <c r="BR70" s="115"/>
      <c r="BS70" s="115"/>
      <c r="BT70" s="116"/>
      <c r="BU70" s="172"/>
      <c r="BV70" s="173"/>
      <c r="BW70" s="173"/>
      <c r="BX70" s="173"/>
      <c r="BY70" s="174"/>
      <c r="BZ70" s="114"/>
      <c r="CA70" s="115"/>
      <c r="CB70" s="115"/>
      <c r="CC70" s="115"/>
      <c r="CD70" s="116"/>
      <c r="CE70" s="77" t="s">
        <v>490</v>
      </c>
      <c r="CF70" s="77"/>
      <c r="CG70" s="77"/>
      <c r="CH70" s="77"/>
      <c r="CI70" s="77"/>
      <c r="CJ70" s="77" t="s">
        <v>490</v>
      </c>
      <c r="CK70" s="77"/>
      <c r="CL70" s="77"/>
      <c r="CM70" s="77"/>
      <c r="CN70" s="77"/>
      <c r="CO70" s="68">
        <f t="shared" si="1"/>
        <v>28044.871794871797</v>
      </c>
      <c r="CP70" s="68"/>
      <c r="CQ70" s="68"/>
      <c r="CR70" s="68"/>
      <c r="CS70" s="68"/>
      <c r="CT70" s="69">
        <f>CO70*Лист1!$Z$15</f>
        <v>841.34615384615392</v>
      </c>
      <c r="CU70" s="70"/>
      <c r="CV70" s="70"/>
      <c r="CW70" s="70"/>
      <c r="CX70" s="71"/>
      <c r="CY70" s="69">
        <f>CO70-CT70</f>
        <v>27203.525641025644</v>
      </c>
      <c r="CZ70" s="70"/>
      <c r="DA70" s="70"/>
      <c r="DB70" s="70"/>
      <c r="DC70" s="71"/>
      <c r="DD70" s="69"/>
      <c r="DE70" s="70"/>
      <c r="DF70" s="70"/>
      <c r="DG70" s="70"/>
      <c r="DH70" s="71"/>
      <c r="DI70" s="69"/>
      <c r="DJ70" s="70"/>
      <c r="DK70" s="70"/>
      <c r="DL70" s="70"/>
      <c r="DM70" s="71"/>
      <c r="DN70" s="69"/>
      <c r="DO70" s="70"/>
      <c r="DP70" s="70"/>
      <c r="DQ70" s="70"/>
      <c r="DR70" s="71"/>
      <c r="DS70" s="69"/>
      <c r="DT70" s="70"/>
      <c r="DU70" s="70"/>
      <c r="DV70" s="70"/>
      <c r="DW70" s="71"/>
      <c r="DX70" s="69">
        <f>35000/1.04/1.2</f>
        <v>28044.871794871797</v>
      </c>
      <c r="DY70" s="70"/>
      <c r="DZ70" s="70"/>
      <c r="EA70" s="70"/>
      <c r="EB70" s="71"/>
      <c r="EC70" s="69"/>
      <c r="ED70" s="70"/>
      <c r="EE70" s="70"/>
      <c r="EF70" s="70"/>
      <c r="EG70" s="70"/>
      <c r="EH70" s="71"/>
      <c r="EI70" s="72"/>
      <c r="EJ70" s="73"/>
      <c r="EK70" s="73"/>
      <c r="EL70" s="73"/>
      <c r="EM70" s="74"/>
      <c r="EN70" s="69"/>
      <c r="EO70" s="70"/>
      <c r="EP70" s="70"/>
      <c r="EQ70" s="70"/>
      <c r="ER70" s="70"/>
      <c r="ES70" s="71"/>
      <c r="ET70" s="68">
        <f t="shared" ref="ET70:ET71" si="3">CO70-EN70</f>
        <v>28044.871794871797</v>
      </c>
      <c r="EU70" s="68"/>
      <c r="EV70" s="68"/>
      <c r="EW70" s="68"/>
      <c r="EX70" s="68"/>
      <c r="EY70" s="68"/>
      <c r="EZ70" s="114"/>
      <c r="FA70" s="115"/>
      <c r="FB70" s="115"/>
      <c r="FC70" s="115"/>
      <c r="FD70" s="115"/>
      <c r="FE70" s="116"/>
      <c r="FF70" s="114"/>
      <c r="FG70" s="115"/>
      <c r="FH70" s="115"/>
      <c r="FI70" s="115"/>
      <c r="FJ70" s="115"/>
      <c r="FK70" s="116"/>
      <c r="FL70" s="114"/>
      <c r="FM70" s="115"/>
      <c r="FN70" s="115"/>
      <c r="FO70" s="115"/>
      <c r="FP70" s="115"/>
      <c r="FQ70" s="116"/>
      <c r="FR70" s="114"/>
      <c r="FS70" s="115"/>
      <c r="FT70" s="115"/>
      <c r="FU70" s="115"/>
      <c r="FV70" s="115"/>
      <c r="FW70" s="115"/>
      <c r="FX70" s="115"/>
      <c r="FY70" s="115"/>
      <c r="FZ70" s="115"/>
      <c r="GA70" s="115"/>
      <c r="GB70" s="116"/>
      <c r="GC70" s="114"/>
      <c r="GD70" s="115"/>
      <c r="GE70" s="115"/>
      <c r="GF70" s="115"/>
      <c r="GG70" s="115"/>
      <c r="GH70" s="116"/>
      <c r="GI70" s="114"/>
      <c r="GJ70" s="115"/>
      <c r="GK70" s="115"/>
      <c r="GL70" s="115"/>
      <c r="GM70" s="115"/>
      <c r="GN70" s="116"/>
      <c r="GO70" s="114"/>
      <c r="GP70" s="115"/>
      <c r="GQ70" s="115"/>
      <c r="GR70" s="115"/>
      <c r="GS70" s="115"/>
      <c r="GT70" s="116"/>
      <c r="GU70" s="114"/>
      <c r="GV70" s="115"/>
      <c r="GW70" s="115"/>
      <c r="GX70" s="115"/>
      <c r="GY70" s="115"/>
      <c r="GZ70" s="115"/>
      <c r="HA70" s="115"/>
      <c r="HB70" s="116"/>
      <c r="HC70" s="114"/>
      <c r="HD70" s="115"/>
      <c r="HE70" s="115"/>
      <c r="HF70" s="115"/>
      <c r="HG70" s="115"/>
      <c r="HH70" s="116"/>
    </row>
    <row r="71" spans="1:216" s="4" customFormat="1" ht="123.75" customHeight="1" x14ac:dyDescent="0.15">
      <c r="A71" s="151" t="s">
        <v>562</v>
      </c>
      <c r="B71" s="152"/>
      <c r="C71" s="153"/>
      <c r="D71" s="176" t="s">
        <v>565</v>
      </c>
      <c r="E71" s="177"/>
      <c r="F71" s="177"/>
      <c r="G71" s="177"/>
      <c r="H71" s="177"/>
      <c r="I71" s="177"/>
      <c r="J71" s="177"/>
      <c r="K71" s="177"/>
      <c r="L71" s="177"/>
      <c r="M71" s="178"/>
      <c r="N71" s="133" t="s">
        <v>503</v>
      </c>
      <c r="O71" s="134"/>
      <c r="P71" s="134"/>
      <c r="Q71" s="134"/>
      <c r="R71" s="134"/>
      <c r="S71" s="135"/>
      <c r="T71" s="172"/>
      <c r="U71" s="173"/>
      <c r="V71" s="173"/>
      <c r="W71" s="173"/>
      <c r="X71" s="174"/>
      <c r="Y71" s="87" t="s">
        <v>345</v>
      </c>
      <c r="Z71" s="88"/>
      <c r="AA71" s="88"/>
      <c r="AB71" s="88"/>
      <c r="AC71" s="88"/>
      <c r="AD71" s="88"/>
      <c r="AE71" s="88"/>
      <c r="AF71" s="89"/>
      <c r="AG71" s="114"/>
      <c r="AH71" s="115"/>
      <c r="AI71" s="115"/>
      <c r="AJ71" s="115"/>
      <c r="AK71" s="116"/>
      <c r="AL71" s="169" t="s">
        <v>504</v>
      </c>
      <c r="AM71" s="170"/>
      <c r="AN71" s="170"/>
      <c r="AO71" s="170"/>
      <c r="AP71" s="171"/>
      <c r="AQ71" s="166"/>
      <c r="AR71" s="167"/>
      <c r="AS71" s="167"/>
      <c r="AT71" s="167"/>
      <c r="AU71" s="168"/>
      <c r="AV71" s="179"/>
      <c r="AW71" s="180"/>
      <c r="AX71" s="180"/>
      <c r="AY71" s="180"/>
      <c r="AZ71" s="181"/>
      <c r="BA71" s="166"/>
      <c r="BB71" s="167"/>
      <c r="BC71" s="167"/>
      <c r="BD71" s="167"/>
      <c r="BE71" s="168"/>
      <c r="BF71" s="166"/>
      <c r="BG71" s="167"/>
      <c r="BH71" s="167"/>
      <c r="BI71" s="167"/>
      <c r="BJ71" s="168"/>
      <c r="BK71" s="169" t="s">
        <v>505</v>
      </c>
      <c r="BL71" s="170"/>
      <c r="BM71" s="170"/>
      <c r="BN71" s="170"/>
      <c r="BO71" s="171"/>
      <c r="BP71" s="114"/>
      <c r="BQ71" s="115"/>
      <c r="BR71" s="115"/>
      <c r="BS71" s="115"/>
      <c r="BT71" s="116"/>
      <c r="BU71" s="172"/>
      <c r="BV71" s="173"/>
      <c r="BW71" s="173"/>
      <c r="BX71" s="173"/>
      <c r="BY71" s="174"/>
      <c r="BZ71" s="114"/>
      <c r="CA71" s="115"/>
      <c r="CB71" s="115"/>
      <c r="CC71" s="115"/>
      <c r="CD71" s="116"/>
      <c r="CE71" s="133" t="s">
        <v>346</v>
      </c>
      <c r="CF71" s="134"/>
      <c r="CG71" s="134"/>
      <c r="CH71" s="134"/>
      <c r="CI71" s="135"/>
      <c r="CJ71" s="133" t="s">
        <v>346</v>
      </c>
      <c r="CK71" s="134"/>
      <c r="CL71" s="134"/>
      <c r="CM71" s="134"/>
      <c r="CN71" s="135"/>
      <c r="CO71" s="69">
        <f t="shared" si="1"/>
        <v>29203.200000000004</v>
      </c>
      <c r="CP71" s="70"/>
      <c r="CQ71" s="70"/>
      <c r="CR71" s="70"/>
      <c r="CS71" s="71"/>
      <c r="CT71" s="69">
        <f>CO71*Лист1!$Z$15</f>
        <v>876.09600000000012</v>
      </c>
      <c r="CU71" s="70"/>
      <c r="CV71" s="70"/>
      <c r="CW71" s="70"/>
      <c r="CX71" s="71"/>
      <c r="CY71" s="69">
        <f>CO71-CT71</f>
        <v>28327.104000000003</v>
      </c>
      <c r="CZ71" s="70"/>
      <c r="DA71" s="70"/>
      <c r="DB71" s="70"/>
      <c r="DC71" s="71"/>
      <c r="DD71" s="69"/>
      <c r="DE71" s="70"/>
      <c r="DF71" s="70"/>
      <c r="DG71" s="70"/>
      <c r="DH71" s="71"/>
      <c r="DI71" s="69"/>
      <c r="DJ71" s="70"/>
      <c r="DK71" s="70"/>
      <c r="DL71" s="70"/>
      <c r="DM71" s="71"/>
      <c r="DN71" s="69"/>
      <c r="DO71" s="70"/>
      <c r="DP71" s="70"/>
      <c r="DQ71" s="70"/>
      <c r="DR71" s="71"/>
      <c r="DS71" s="69"/>
      <c r="DT71" s="70"/>
      <c r="DU71" s="70"/>
      <c r="DV71" s="70"/>
      <c r="DW71" s="71"/>
      <c r="DX71" s="69"/>
      <c r="DY71" s="70"/>
      <c r="DZ71" s="70"/>
      <c r="EA71" s="70"/>
      <c r="EB71" s="71"/>
      <c r="EC71" s="69">
        <f>32400*1.04*1.04/1.2</f>
        <v>29203.200000000004</v>
      </c>
      <c r="ED71" s="70"/>
      <c r="EE71" s="70"/>
      <c r="EF71" s="70"/>
      <c r="EG71" s="70"/>
      <c r="EH71" s="71"/>
      <c r="EI71" s="72"/>
      <c r="EJ71" s="73"/>
      <c r="EK71" s="73"/>
      <c r="EL71" s="73"/>
      <c r="EM71" s="74"/>
      <c r="EN71" s="69"/>
      <c r="EO71" s="70"/>
      <c r="EP71" s="70"/>
      <c r="EQ71" s="70"/>
      <c r="ER71" s="70"/>
      <c r="ES71" s="71"/>
      <c r="ET71" s="69">
        <f t="shared" si="3"/>
        <v>29203.200000000004</v>
      </c>
      <c r="EU71" s="70"/>
      <c r="EV71" s="70"/>
      <c r="EW71" s="70"/>
      <c r="EX71" s="70"/>
      <c r="EY71" s="71"/>
      <c r="EZ71" s="114"/>
      <c r="FA71" s="115"/>
      <c r="FB71" s="115"/>
      <c r="FC71" s="115"/>
      <c r="FD71" s="115"/>
      <c r="FE71" s="116"/>
      <c r="FF71" s="114"/>
      <c r="FG71" s="115"/>
      <c r="FH71" s="115"/>
      <c r="FI71" s="115"/>
      <c r="FJ71" s="115"/>
      <c r="FK71" s="116"/>
      <c r="FL71" s="114"/>
      <c r="FM71" s="115"/>
      <c r="FN71" s="115"/>
      <c r="FO71" s="115"/>
      <c r="FP71" s="115"/>
      <c r="FQ71" s="116"/>
      <c r="FR71" s="114"/>
      <c r="FS71" s="115"/>
      <c r="FT71" s="115"/>
      <c r="FU71" s="115"/>
      <c r="FV71" s="115"/>
      <c r="FW71" s="115"/>
      <c r="FX71" s="115"/>
      <c r="FY71" s="115"/>
      <c r="FZ71" s="115"/>
      <c r="GA71" s="115"/>
      <c r="GB71" s="116"/>
      <c r="GC71" s="114"/>
      <c r="GD71" s="115"/>
      <c r="GE71" s="115"/>
      <c r="GF71" s="115"/>
      <c r="GG71" s="115"/>
      <c r="GH71" s="116"/>
      <c r="GI71" s="114"/>
      <c r="GJ71" s="115"/>
      <c r="GK71" s="115"/>
      <c r="GL71" s="115"/>
      <c r="GM71" s="115"/>
      <c r="GN71" s="116"/>
      <c r="GO71" s="114"/>
      <c r="GP71" s="115"/>
      <c r="GQ71" s="115"/>
      <c r="GR71" s="115"/>
      <c r="GS71" s="115"/>
      <c r="GT71" s="116"/>
      <c r="GU71" s="114"/>
      <c r="GV71" s="115"/>
      <c r="GW71" s="115"/>
      <c r="GX71" s="115"/>
      <c r="GY71" s="115"/>
      <c r="GZ71" s="115"/>
      <c r="HA71" s="115"/>
      <c r="HB71" s="116"/>
      <c r="HC71" s="114"/>
      <c r="HD71" s="115"/>
      <c r="HE71" s="115"/>
      <c r="HF71" s="115"/>
      <c r="HG71" s="115"/>
      <c r="HH71" s="116"/>
    </row>
    <row r="72" spans="1:216" s="4" customFormat="1" ht="10.5" customHeight="1" x14ac:dyDescent="0.15">
      <c r="A72" s="90" t="s">
        <v>71</v>
      </c>
      <c r="B72" s="90"/>
      <c r="C72" s="90"/>
      <c r="D72" s="90"/>
      <c r="E72" s="90"/>
      <c r="F72" s="90"/>
      <c r="G72" s="90"/>
      <c r="H72" s="90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66"/>
      <c r="AH72" s="66"/>
      <c r="AI72" s="66"/>
      <c r="AJ72" s="66"/>
      <c r="AK72" s="66"/>
      <c r="AL72" s="66"/>
      <c r="AM72" s="66"/>
      <c r="AN72" s="66"/>
      <c r="AO72" s="66"/>
      <c r="AP72" s="66"/>
      <c r="AQ72" s="66"/>
      <c r="AR72" s="66"/>
      <c r="AS72" s="66"/>
      <c r="AT72" s="66"/>
      <c r="AU72" s="66"/>
      <c r="AV72" s="78"/>
      <c r="AW72" s="78"/>
      <c r="AX72" s="78"/>
      <c r="AY72" s="78"/>
      <c r="AZ72" s="78"/>
      <c r="BA72" s="66"/>
      <c r="BB72" s="66"/>
      <c r="BC72" s="66"/>
      <c r="BD72" s="66"/>
      <c r="BE72" s="66"/>
      <c r="BF72" s="66"/>
      <c r="BG72" s="66"/>
      <c r="BH72" s="66"/>
      <c r="BI72" s="66"/>
      <c r="BJ72" s="66"/>
      <c r="BK72" s="66"/>
      <c r="BL72" s="66"/>
      <c r="BM72" s="66"/>
      <c r="BN72" s="66"/>
      <c r="BO72" s="66"/>
      <c r="BP72" s="66"/>
      <c r="BQ72" s="66"/>
      <c r="BR72" s="66"/>
      <c r="BS72" s="66"/>
      <c r="BT72" s="66"/>
      <c r="BU72" s="78"/>
      <c r="BV72" s="78"/>
      <c r="BW72" s="78"/>
      <c r="BX72" s="78"/>
      <c r="BY72" s="78"/>
      <c r="BZ72" s="66"/>
      <c r="CA72" s="66"/>
      <c r="CB72" s="66"/>
      <c r="CC72" s="66"/>
      <c r="CD72" s="66"/>
      <c r="CE72" s="90"/>
      <c r="CF72" s="90"/>
      <c r="CG72" s="90"/>
      <c r="CH72" s="90"/>
      <c r="CI72" s="90"/>
      <c r="CJ72" s="90"/>
      <c r="CK72" s="90"/>
      <c r="CL72" s="90"/>
      <c r="CM72" s="90"/>
      <c r="CN72" s="90"/>
      <c r="CO72" s="68">
        <f>CO68+CO67+CO66+CO65+CO64+CO70+CO69+CO71+CO61+CO62+CO63</f>
        <v>1014263.5131591128</v>
      </c>
      <c r="CP72" s="68"/>
      <c r="CQ72" s="68"/>
      <c r="CR72" s="68"/>
      <c r="CS72" s="68"/>
      <c r="CT72" s="68">
        <f>CT71+CT69+CT70+CT68+CT67+CT66+CT65+CT64+CT61+CT62+CT63</f>
        <v>70689.254367136338</v>
      </c>
      <c r="CU72" s="68"/>
      <c r="CV72" s="68"/>
      <c r="CW72" s="68"/>
      <c r="CX72" s="68"/>
      <c r="CY72" s="68">
        <f>CY71+CY69+CY70+CY68+CY67+CY66+CY65+CY64+CY61+CY62+CY63</f>
        <v>943574.25879197638</v>
      </c>
      <c r="CZ72" s="68"/>
      <c r="DA72" s="68"/>
      <c r="DB72" s="68"/>
      <c r="DC72" s="68"/>
      <c r="DD72" s="68"/>
      <c r="DE72" s="68"/>
      <c r="DF72" s="68"/>
      <c r="DG72" s="68"/>
      <c r="DH72" s="68"/>
      <c r="DI72" s="68"/>
      <c r="DJ72" s="68"/>
      <c r="DK72" s="68"/>
      <c r="DL72" s="68"/>
      <c r="DM72" s="68"/>
      <c r="DN72" s="68">
        <f>DN64+DN65+DN66+DN68+DN62</f>
        <v>232772.60205715537</v>
      </c>
      <c r="DO72" s="68"/>
      <c r="DP72" s="68"/>
      <c r="DQ72" s="68"/>
      <c r="DR72" s="68"/>
      <c r="DS72" s="68">
        <f>DS68+DS69+DS64+DS62+DS63</f>
        <v>266085.42669170082</v>
      </c>
      <c r="DT72" s="68"/>
      <c r="DU72" s="68"/>
      <c r="DV72" s="68"/>
      <c r="DW72" s="68"/>
      <c r="DX72" s="68">
        <f>DX67+DX70+DX61+DX63</f>
        <v>190360.87692307692</v>
      </c>
      <c r="DY72" s="68"/>
      <c r="DZ72" s="68"/>
      <c r="EA72" s="68"/>
      <c r="EB72" s="68"/>
      <c r="EC72" s="69">
        <f>EC67+EC71+EC69+EC63</f>
        <v>325044.60748717946</v>
      </c>
      <c r="ED72" s="70"/>
      <c r="EE72" s="70"/>
      <c r="EF72" s="70"/>
      <c r="EG72" s="70"/>
      <c r="EH72" s="71"/>
      <c r="EI72" s="72"/>
      <c r="EJ72" s="73"/>
      <c r="EK72" s="73"/>
      <c r="EL72" s="73"/>
      <c r="EM72" s="74"/>
      <c r="EN72" s="67">
        <f>EN64+EN65+EN66+EN67+EN68+EN70+EN69+EN71+EN61+EN62+EN63</f>
        <v>238090.66666666698</v>
      </c>
      <c r="EO72" s="67"/>
      <c r="EP72" s="67"/>
      <c r="EQ72" s="67"/>
      <c r="ER72" s="67"/>
      <c r="ES72" s="67"/>
      <c r="ET72" s="67">
        <f>ET64+ET65+ET66+ET67+ET68+ET70+ET69+ET71+ET61+ET62+ET63</f>
        <v>776172.84649244556</v>
      </c>
      <c r="EU72" s="67"/>
      <c r="EV72" s="67"/>
      <c r="EW72" s="67"/>
      <c r="EX72" s="67"/>
      <c r="EY72" s="67"/>
      <c r="EZ72" s="66"/>
      <c r="FA72" s="66"/>
      <c r="FB72" s="66"/>
      <c r="FC72" s="66"/>
      <c r="FD72" s="66"/>
      <c r="FE72" s="66"/>
      <c r="FF72" s="66"/>
      <c r="FG72" s="66"/>
      <c r="FH72" s="66"/>
      <c r="FI72" s="66"/>
      <c r="FJ72" s="66"/>
      <c r="FK72" s="66"/>
      <c r="FL72" s="66"/>
      <c r="FM72" s="66"/>
      <c r="FN72" s="66"/>
      <c r="FO72" s="66"/>
      <c r="FP72" s="66"/>
      <c r="FQ72" s="66"/>
      <c r="FR72" s="66"/>
      <c r="FS72" s="66"/>
      <c r="FT72" s="66"/>
      <c r="FU72" s="66"/>
      <c r="FV72" s="66"/>
      <c r="FW72" s="66"/>
      <c r="FX72" s="66"/>
      <c r="FY72" s="66"/>
      <c r="FZ72" s="66"/>
      <c r="GA72" s="66"/>
      <c r="GB72" s="66"/>
      <c r="GC72" s="66"/>
      <c r="GD72" s="66"/>
      <c r="GE72" s="66"/>
      <c r="GF72" s="66"/>
      <c r="GG72" s="66"/>
      <c r="GH72" s="66"/>
      <c r="GI72" s="66"/>
      <c r="GJ72" s="66"/>
      <c r="GK72" s="66"/>
      <c r="GL72" s="66"/>
      <c r="GM72" s="66"/>
      <c r="GN72" s="66"/>
      <c r="GO72" s="66"/>
      <c r="GP72" s="66"/>
      <c r="GQ72" s="66"/>
      <c r="GR72" s="66"/>
      <c r="GS72" s="66"/>
      <c r="GT72" s="66"/>
      <c r="GU72" s="138"/>
      <c r="GV72" s="66"/>
      <c r="GW72" s="66"/>
      <c r="GX72" s="66"/>
      <c r="GY72" s="66"/>
      <c r="GZ72" s="66"/>
      <c r="HA72" s="66"/>
      <c r="HB72" s="66"/>
      <c r="HC72" s="66"/>
      <c r="HD72" s="66"/>
      <c r="HE72" s="66"/>
      <c r="HF72" s="66"/>
      <c r="HG72" s="66"/>
      <c r="HH72" s="66"/>
    </row>
    <row r="73" spans="1:216" s="4" customFormat="1" ht="12.75" customHeight="1" x14ac:dyDescent="0.2">
      <c r="A73" s="136" t="s">
        <v>72</v>
      </c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  <c r="AN73" s="136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6"/>
      <c r="BB73" s="136"/>
      <c r="BC73" s="136"/>
      <c r="BD73" s="136"/>
      <c r="BE73" s="136"/>
      <c r="BF73" s="136"/>
      <c r="BG73" s="136"/>
      <c r="BH73" s="136"/>
      <c r="BI73" s="136"/>
      <c r="BJ73" s="136"/>
      <c r="BK73" s="136"/>
      <c r="BL73" s="136"/>
      <c r="BM73" s="136"/>
      <c r="BN73" s="136"/>
      <c r="BO73" s="136"/>
      <c r="BP73" s="136"/>
      <c r="BQ73" s="136"/>
      <c r="BR73" s="136"/>
      <c r="BS73" s="136"/>
      <c r="BT73" s="136"/>
      <c r="BU73" s="136"/>
      <c r="BV73" s="136"/>
      <c r="BW73" s="136"/>
      <c r="BX73" s="136"/>
      <c r="BY73" s="136"/>
      <c r="BZ73" s="136"/>
      <c r="CA73" s="136"/>
      <c r="CB73" s="136"/>
      <c r="CC73" s="136"/>
      <c r="CD73" s="136"/>
      <c r="CE73" s="136"/>
      <c r="CF73" s="136"/>
      <c r="CG73" s="136"/>
      <c r="CH73" s="136"/>
      <c r="CI73" s="136"/>
      <c r="CJ73" s="136"/>
      <c r="CK73" s="136"/>
      <c r="CL73" s="136"/>
      <c r="CM73" s="136"/>
      <c r="CN73" s="136"/>
      <c r="CO73" s="136"/>
      <c r="CP73" s="136"/>
      <c r="CQ73" s="136"/>
      <c r="CR73" s="136"/>
      <c r="CS73" s="136"/>
      <c r="CT73" s="136"/>
      <c r="CU73" s="136"/>
      <c r="CV73" s="136"/>
      <c r="CW73" s="136"/>
      <c r="CX73" s="136"/>
      <c r="CY73" s="136"/>
      <c r="CZ73" s="136"/>
      <c r="DA73" s="136"/>
      <c r="DB73" s="136"/>
      <c r="DC73" s="136"/>
      <c r="DD73" s="136"/>
      <c r="DE73" s="136"/>
      <c r="DF73" s="136"/>
      <c r="DG73" s="136"/>
      <c r="DH73" s="136"/>
      <c r="DI73" s="136"/>
      <c r="DJ73" s="136"/>
      <c r="DK73" s="136"/>
      <c r="DL73" s="136"/>
      <c r="DM73" s="136"/>
      <c r="DN73" s="136"/>
      <c r="DO73" s="136"/>
      <c r="DP73" s="136"/>
      <c r="DQ73" s="136"/>
      <c r="DR73" s="136"/>
      <c r="DS73" s="136"/>
      <c r="DT73" s="136"/>
      <c r="DU73" s="136"/>
      <c r="DV73" s="136"/>
      <c r="DW73" s="136"/>
      <c r="DX73" s="136"/>
      <c r="DY73" s="136"/>
      <c r="DZ73" s="136"/>
      <c r="EA73" s="136"/>
      <c r="EB73" s="136"/>
      <c r="EC73" s="136"/>
      <c r="ED73" s="136"/>
      <c r="EE73" s="136"/>
      <c r="EF73" s="136"/>
      <c r="EG73" s="136"/>
      <c r="EH73" s="136"/>
      <c r="EI73" s="136"/>
      <c r="EJ73" s="136"/>
      <c r="EK73" s="136"/>
      <c r="EL73" s="136"/>
      <c r="EM73" s="136"/>
      <c r="EN73" s="136"/>
      <c r="EO73" s="136"/>
      <c r="EP73" s="136"/>
      <c r="EQ73" s="136"/>
      <c r="ER73" s="136"/>
      <c r="ES73" s="136"/>
      <c r="ET73" s="136"/>
      <c r="EU73" s="136"/>
      <c r="EV73" s="136"/>
      <c r="EW73" s="136"/>
      <c r="EX73" s="136"/>
      <c r="EY73" s="136"/>
      <c r="EZ73" s="136"/>
      <c r="FA73" s="136"/>
      <c r="FB73" s="136"/>
      <c r="FC73" s="136"/>
      <c r="FD73" s="136"/>
      <c r="FE73" s="136"/>
      <c r="FF73" s="136"/>
      <c r="FG73" s="136"/>
      <c r="FH73" s="136"/>
      <c r="FI73" s="136"/>
      <c r="FJ73" s="136"/>
      <c r="FK73" s="136"/>
      <c r="FL73" s="136"/>
      <c r="FM73" s="136"/>
      <c r="FN73" s="136"/>
      <c r="FO73" s="136"/>
      <c r="FP73" s="136"/>
      <c r="FQ73" s="136"/>
      <c r="FR73" s="136"/>
      <c r="FS73" s="136"/>
      <c r="FT73" s="136"/>
      <c r="FU73" s="136"/>
      <c r="FV73" s="136"/>
      <c r="FW73" s="136"/>
      <c r="FX73" s="136"/>
      <c r="FY73" s="136"/>
      <c r="FZ73" s="136"/>
      <c r="GA73" s="136"/>
      <c r="GB73" s="136"/>
      <c r="GC73" s="136"/>
      <c r="GD73" s="136"/>
      <c r="GE73" s="136"/>
      <c r="GF73" s="136"/>
      <c r="GG73" s="136"/>
      <c r="GH73" s="136"/>
      <c r="GI73" s="136"/>
      <c r="GJ73" s="136"/>
      <c r="GK73" s="136"/>
      <c r="GL73" s="136"/>
      <c r="GM73" s="136"/>
      <c r="GN73" s="136"/>
      <c r="GO73" s="136"/>
      <c r="GP73" s="136"/>
      <c r="GQ73" s="136"/>
      <c r="GR73" s="136"/>
      <c r="GS73" s="136"/>
      <c r="GT73" s="136"/>
      <c r="GU73" s="136"/>
      <c r="GV73" s="136"/>
      <c r="GW73" s="136"/>
      <c r="GX73" s="136"/>
      <c r="GY73" s="136"/>
      <c r="GZ73" s="136"/>
      <c r="HA73" s="136"/>
      <c r="HB73" s="136"/>
      <c r="HC73" s="136"/>
      <c r="HD73" s="136"/>
      <c r="HE73" s="136"/>
      <c r="HF73" s="136"/>
      <c r="HG73" s="136"/>
      <c r="HH73" s="136"/>
    </row>
    <row r="74" spans="1:216" s="4" customFormat="1" ht="10.5" customHeight="1" x14ac:dyDescent="0.15">
      <c r="A74" s="78" t="s">
        <v>74</v>
      </c>
      <c r="B74" s="78"/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78"/>
      <c r="AW74" s="78"/>
      <c r="AX74" s="78"/>
      <c r="AY74" s="78"/>
      <c r="AZ74" s="78"/>
      <c r="BA74" s="66"/>
      <c r="BB74" s="66"/>
      <c r="BC74" s="66"/>
      <c r="BD74" s="66"/>
      <c r="BE74" s="66"/>
      <c r="BF74" s="66"/>
      <c r="BG74" s="66"/>
      <c r="BH74" s="66"/>
      <c r="BI74" s="66"/>
      <c r="BJ74" s="66"/>
      <c r="BK74" s="66"/>
      <c r="BL74" s="66"/>
      <c r="BM74" s="66"/>
      <c r="BN74" s="66"/>
      <c r="BO74" s="66"/>
      <c r="BP74" s="66"/>
      <c r="BQ74" s="66"/>
      <c r="BR74" s="66"/>
      <c r="BS74" s="66"/>
      <c r="BT74" s="66"/>
      <c r="BU74" s="78"/>
      <c r="BV74" s="78"/>
      <c r="BW74" s="78"/>
      <c r="BX74" s="78"/>
      <c r="BY74" s="78"/>
      <c r="BZ74" s="66"/>
      <c r="CA74" s="66"/>
      <c r="CB74" s="66"/>
      <c r="CC74" s="66"/>
      <c r="CD74" s="66"/>
      <c r="CE74" s="78"/>
      <c r="CF74" s="78"/>
      <c r="CG74" s="78"/>
      <c r="CH74" s="78"/>
      <c r="CI74" s="78"/>
      <c r="CJ74" s="78"/>
      <c r="CK74" s="78"/>
      <c r="CL74" s="78"/>
      <c r="CM74" s="78"/>
      <c r="CN74" s="78"/>
      <c r="CO74" s="67"/>
      <c r="CP74" s="66"/>
      <c r="CQ74" s="66"/>
      <c r="CR74" s="66"/>
      <c r="CS74" s="66"/>
      <c r="CT74" s="66"/>
      <c r="CU74" s="66"/>
      <c r="CV74" s="66"/>
      <c r="CW74" s="66"/>
      <c r="CX74" s="66"/>
      <c r="CY74" s="67"/>
      <c r="CZ74" s="66"/>
      <c r="DA74" s="66"/>
      <c r="DB74" s="66"/>
      <c r="DC74" s="66"/>
      <c r="DD74" s="103"/>
      <c r="DE74" s="103"/>
      <c r="DF74" s="103"/>
      <c r="DG74" s="103"/>
      <c r="DH74" s="103"/>
      <c r="DI74" s="68"/>
      <c r="DJ74" s="103"/>
      <c r="DK74" s="103"/>
      <c r="DL74" s="103"/>
      <c r="DM74" s="103"/>
      <c r="DN74" s="68"/>
      <c r="DO74" s="103"/>
      <c r="DP74" s="103"/>
      <c r="DQ74" s="103"/>
      <c r="DR74" s="103"/>
      <c r="DS74" s="68"/>
      <c r="DT74" s="103"/>
      <c r="DU74" s="103"/>
      <c r="DV74" s="103"/>
      <c r="DW74" s="103"/>
      <c r="DX74" s="103"/>
      <c r="DY74" s="103"/>
      <c r="DZ74" s="103"/>
      <c r="EA74" s="103"/>
      <c r="EB74" s="103"/>
      <c r="EC74" s="107"/>
      <c r="ED74" s="101"/>
      <c r="EE74" s="101"/>
      <c r="EF74" s="101"/>
      <c r="EG74" s="101"/>
      <c r="EH74" s="102"/>
      <c r="EI74" s="72"/>
      <c r="EJ74" s="73"/>
      <c r="EK74" s="73"/>
      <c r="EL74" s="73"/>
      <c r="EM74" s="74"/>
      <c r="EN74" s="67"/>
      <c r="EO74" s="66"/>
      <c r="EP74" s="66"/>
      <c r="EQ74" s="66"/>
      <c r="ER74" s="66"/>
      <c r="ES74" s="66"/>
      <c r="ET74" s="67"/>
      <c r="EU74" s="66"/>
      <c r="EV74" s="66"/>
      <c r="EW74" s="66"/>
      <c r="EX74" s="66"/>
      <c r="EY74" s="66"/>
      <c r="EZ74" s="66"/>
      <c r="FA74" s="66"/>
      <c r="FB74" s="66"/>
      <c r="FC74" s="66"/>
      <c r="FD74" s="66"/>
      <c r="FE74" s="66"/>
      <c r="FF74" s="66"/>
      <c r="FG74" s="66"/>
      <c r="FH74" s="66"/>
      <c r="FI74" s="66"/>
      <c r="FJ74" s="66"/>
      <c r="FK74" s="66"/>
      <c r="FL74" s="66"/>
      <c r="FM74" s="66"/>
      <c r="FN74" s="66"/>
      <c r="FO74" s="66"/>
      <c r="FP74" s="66"/>
      <c r="FQ74" s="66"/>
      <c r="FR74" s="66"/>
      <c r="FS74" s="66"/>
      <c r="FT74" s="66"/>
      <c r="FU74" s="66"/>
      <c r="FV74" s="66"/>
      <c r="FW74" s="66"/>
      <c r="FX74" s="66"/>
      <c r="FY74" s="66"/>
      <c r="FZ74" s="66"/>
      <c r="GA74" s="66"/>
      <c r="GB74" s="66"/>
      <c r="GC74" s="66"/>
      <c r="GD74" s="66"/>
      <c r="GE74" s="66"/>
      <c r="GF74" s="66"/>
      <c r="GG74" s="66"/>
      <c r="GH74" s="66"/>
      <c r="GI74" s="66"/>
      <c r="GJ74" s="66"/>
      <c r="GK74" s="66"/>
      <c r="GL74" s="66"/>
      <c r="GM74" s="66"/>
      <c r="GN74" s="66"/>
      <c r="GO74" s="66"/>
      <c r="GP74" s="66"/>
      <c r="GQ74" s="66"/>
      <c r="GR74" s="66"/>
      <c r="GS74" s="66"/>
      <c r="GT74" s="66"/>
      <c r="GU74" s="66"/>
      <c r="GV74" s="66"/>
      <c r="GW74" s="66"/>
      <c r="GX74" s="66"/>
      <c r="GY74" s="66"/>
      <c r="GZ74" s="66"/>
      <c r="HA74" s="66"/>
      <c r="HB74" s="66"/>
      <c r="HC74" s="66"/>
      <c r="HD74" s="66"/>
      <c r="HE74" s="66"/>
      <c r="HF74" s="66"/>
      <c r="HG74" s="66"/>
      <c r="HH74" s="66"/>
    </row>
    <row r="75" spans="1:216" s="4" customFormat="1" ht="11.25" customHeight="1" x14ac:dyDescent="0.2">
      <c r="A75" s="136" t="s">
        <v>75</v>
      </c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6"/>
      <c r="CE75" s="136"/>
      <c r="CF75" s="136"/>
      <c r="CG75" s="136"/>
      <c r="CH75" s="136"/>
      <c r="CI75" s="136"/>
      <c r="CJ75" s="136"/>
      <c r="CK75" s="136"/>
      <c r="CL75" s="136"/>
      <c r="CM75" s="136"/>
      <c r="CN75" s="136"/>
      <c r="CO75" s="136"/>
      <c r="CP75" s="136"/>
      <c r="CQ75" s="136"/>
      <c r="CR75" s="136"/>
      <c r="CS75" s="136"/>
      <c r="CT75" s="136"/>
      <c r="CU75" s="136"/>
      <c r="CV75" s="136"/>
      <c r="CW75" s="136"/>
      <c r="CX75" s="136"/>
      <c r="CY75" s="136"/>
      <c r="CZ75" s="136"/>
      <c r="DA75" s="136"/>
      <c r="DB75" s="136"/>
      <c r="DC75" s="136"/>
      <c r="DD75" s="136"/>
      <c r="DE75" s="136"/>
      <c r="DF75" s="136"/>
      <c r="DG75" s="136"/>
      <c r="DH75" s="136"/>
      <c r="DI75" s="136"/>
      <c r="DJ75" s="136"/>
      <c r="DK75" s="136"/>
      <c r="DL75" s="136"/>
      <c r="DM75" s="136"/>
      <c r="DN75" s="136"/>
      <c r="DO75" s="136"/>
      <c r="DP75" s="136"/>
      <c r="DQ75" s="136"/>
      <c r="DR75" s="136"/>
      <c r="DS75" s="136"/>
      <c r="DT75" s="136"/>
      <c r="DU75" s="136"/>
      <c r="DV75" s="136"/>
      <c r="DW75" s="136"/>
      <c r="DX75" s="136"/>
      <c r="DY75" s="136"/>
      <c r="DZ75" s="136"/>
      <c r="EA75" s="136"/>
      <c r="EB75" s="136"/>
      <c r="EC75" s="136"/>
      <c r="ED75" s="136"/>
      <c r="EE75" s="136"/>
      <c r="EF75" s="136"/>
      <c r="EG75" s="136"/>
      <c r="EH75" s="136"/>
      <c r="EI75" s="136"/>
      <c r="EJ75" s="136"/>
      <c r="EK75" s="136"/>
      <c r="EL75" s="136"/>
      <c r="EM75" s="136"/>
      <c r="EN75" s="136"/>
      <c r="EO75" s="136"/>
      <c r="EP75" s="136"/>
      <c r="EQ75" s="136"/>
      <c r="ER75" s="136"/>
      <c r="ES75" s="136"/>
      <c r="ET75" s="136"/>
      <c r="EU75" s="136"/>
      <c r="EV75" s="136"/>
      <c r="EW75" s="136"/>
      <c r="EX75" s="136"/>
      <c r="EY75" s="136"/>
      <c r="EZ75" s="136"/>
      <c r="FA75" s="136"/>
      <c r="FB75" s="136"/>
      <c r="FC75" s="136"/>
      <c r="FD75" s="136"/>
      <c r="FE75" s="136"/>
      <c r="FF75" s="136"/>
      <c r="FG75" s="136"/>
      <c r="FH75" s="136"/>
      <c r="FI75" s="136"/>
      <c r="FJ75" s="136"/>
      <c r="FK75" s="136"/>
      <c r="FL75" s="136"/>
      <c r="FM75" s="136"/>
      <c r="FN75" s="136"/>
      <c r="FO75" s="136"/>
      <c r="FP75" s="136"/>
      <c r="FQ75" s="136"/>
      <c r="FR75" s="136"/>
      <c r="FS75" s="136"/>
      <c r="FT75" s="136"/>
      <c r="FU75" s="136"/>
      <c r="FV75" s="136"/>
      <c r="FW75" s="136"/>
      <c r="FX75" s="136"/>
      <c r="FY75" s="136"/>
      <c r="FZ75" s="136"/>
      <c r="GA75" s="136"/>
      <c r="GB75" s="136"/>
      <c r="GC75" s="136"/>
      <c r="GD75" s="136"/>
      <c r="GE75" s="136"/>
      <c r="GF75" s="136"/>
      <c r="GG75" s="136"/>
      <c r="GH75" s="136"/>
      <c r="GI75" s="136"/>
      <c r="GJ75" s="136"/>
      <c r="GK75" s="136"/>
      <c r="GL75" s="136"/>
      <c r="GM75" s="136"/>
      <c r="GN75" s="136"/>
      <c r="GO75" s="136"/>
      <c r="GP75" s="136"/>
      <c r="GQ75" s="136"/>
      <c r="GR75" s="136"/>
      <c r="GS75" s="136"/>
      <c r="GT75" s="136"/>
      <c r="GU75" s="136"/>
      <c r="GV75" s="136"/>
      <c r="GW75" s="136"/>
      <c r="GX75" s="136"/>
      <c r="GY75" s="136"/>
      <c r="GZ75" s="136"/>
      <c r="HA75" s="136"/>
      <c r="HB75" s="136"/>
      <c r="HC75" s="136"/>
      <c r="HD75" s="136"/>
      <c r="HE75" s="136"/>
      <c r="HF75" s="136"/>
      <c r="HG75" s="136"/>
      <c r="HH75" s="136"/>
    </row>
    <row r="76" spans="1:216" s="4" customFormat="1" ht="8.25" hidden="1" x14ac:dyDescent="0.15">
      <c r="A76" s="78" t="s">
        <v>76</v>
      </c>
      <c r="B76" s="78"/>
      <c r="C76" s="78"/>
      <c r="D76" s="78"/>
      <c r="E76" s="78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8"/>
      <c r="CN76" s="78"/>
      <c r="CO76" s="78"/>
      <c r="CP76" s="78"/>
      <c r="CQ76" s="78"/>
      <c r="CR76" s="78"/>
      <c r="CS76" s="78"/>
      <c r="CT76" s="78"/>
      <c r="CU76" s="78"/>
      <c r="CV76" s="78"/>
      <c r="CW76" s="78"/>
      <c r="CX76" s="78"/>
      <c r="CY76" s="78"/>
      <c r="CZ76" s="78"/>
      <c r="DA76" s="78"/>
      <c r="DB76" s="78"/>
      <c r="DC76" s="78"/>
      <c r="DD76" s="78"/>
      <c r="DE76" s="78"/>
      <c r="DF76" s="78"/>
      <c r="DG76" s="78"/>
      <c r="DH76" s="78"/>
      <c r="DI76" s="78"/>
      <c r="DJ76" s="78"/>
      <c r="DK76" s="78"/>
      <c r="DL76" s="78"/>
      <c r="DM76" s="78"/>
      <c r="DN76" s="78"/>
      <c r="DO76" s="78"/>
      <c r="DP76" s="78"/>
      <c r="DQ76" s="78"/>
      <c r="DR76" s="78"/>
      <c r="DS76" s="78"/>
      <c r="DT76" s="78"/>
      <c r="DU76" s="78"/>
      <c r="DV76" s="78"/>
      <c r="DW76" s="78"/>
      <c r="DX76" s="78"/>
      <c r="DY76" s="78"/>
      <c r="DZ76" s="78"/>
      <c r="EA76" s="78"/>
      <c r="EB76" s="78"/>
      <c r="EC76" s="78"/>
      <c r="ED76" s="78"/>
      <c r="EE76" s="78"/>
      <c r="EF76" s="78"/>
      <c r="EG76" s="78"/>
      <c r="EH76" s="78"/>
      <c r="EI76" s="78"/>
      <c r="EJ76" s="78"/>
      <c r="EK76" s="78"/>
      <c r="EL76" s="78"/>
      <c r="EM76" s="78"/>
      <c r="EN76" s="78"/>
      <c r="EO76" s="78"/>
      <c r="EP76" s="78"/>
      <c r="EQ76" s="78"/>
      <c r="ER76" s="78"/>
      <c r="ES76" s="78"/>
      <c r="ET76" s="78"/>
      <c r="EU76" s="78"/>
      <c r="EV76" s="78"/>
      <c r="EW76" s="78"/>
      <c r="EX76" s="78"/>
      <c r="EY76" s="78"/>
      <c r="EZ76" s="78"/>
      <c r="FA76" s="78"/>
      <c r="FB76" s="78"/>
      <c r="FC76" s="78"/>
      <c r="FD76" s="78"/>
      <c r="FE76" s="78"/>
      <c r="FF76" s="78"/>
      <c r="FG76" s="78"/>
      <c r="FH76" s="78"/>
      <c r="FI76" s="78"/>
      <c r="FJ76" s="78"/>
      <c r="FK76" s="78"/>
      <c r="FL76" s="78"/>
      <c r="FM76" s="78"/>
      <c r="FN76" s="78"/>
      <c r="FO76" s="78"/>
      <c r="FP76" s="78"/>
      <c r="FQ76" s="78"/>
      <c r="FR76" s="78"/>
      <c r="FS76" s="78"/>
      <c r="FT76" s="78"/>
      <c r="FU76" s="78"/>
      <c r="FV76" s="78"/>
      <c r="FW76" s="78"/>
      <c r="FX76" s="78"/>
      <c r="FY76" s="78"/>
      <c r="FZ76" s="78"/>
      <c r="GA76" s="78"/>
      <c r="GB76" s="78"/>
      <c r="GC76" s="78"/>
      <c r="GD76" s="78"/>
      <c r="GE76" s="78"/>
      <c r="GF76" s="78"/>
      <c r="GG76" s="78"/>
      <c r="GH76" s="78"/>
      <c r="GI76" s="78"/>
      <c r="GJ76" s="78"/>
      <c r="GK76" s="78"/>
      <c r="GL76" s="78"/>
      <c r="GM76" s="78"/>
      <c r="GN76" s="78"/>
      <c r="GO76" s="78"/>
      <c r="GP76" s="78"/>
      <c r="GQ76" s="78"/>
      <c r="GR76" s="78"/>
      <c r="GS76" s="78"/>
      <c r="GT76" s="78"/>
      <c r="GU76" s="78"/>
      <c r="GV76" s="78"/>
      <c r="GW76" s="78"/>
      <c r="GX76" s="78"/>
      <c r="GY76" s="78"/>
      <c r="GZ76" s="78"/>
      <c r="HA76" s="78"/>
      <c r="HB76" s="78"/>
      <c r="HC76" s="78"/>
      <c r="HD76" s="78"/>
      <c r="HE76" s="78"/>
      <c r="HF76" s="78"/>
      <c r="HG76" s="78"/>
      <c r="HH76" s="78"/>
    </row>
    <row r="77" spans="1:216" s="4" customFormat="1" ht="10.5" hidden="1" customHeight="1" x14ac:dyDescent="0.15">
      <c r="A77" s="113" t="s">
        <v>77</v>
      </c>
      <c r="B77" s="113"/>
      <c r="C77" s="113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78"/>
      <c r="AW77" s="78"/>
      <c r="AX77" s="78"/>
      <c r="AY77" s="78"/>
      <c r="AZ77" s="78"/>
      <c r="BA77" s="66"/>
      <c r="BB77" s="66"/>
      <c r="BC77" s="66"/>
      <c r="BD77" s="66"/>
      <c r="BE77" s="66"/>
      <c r="BF77" s="66"/>
      <c r="BG77" s="66"/>
      <c r="BH77" s="66"/>
      <c r="BI77" s="66"/>
      <c r="BJ77" s="66"/>
      <c r="BK77" s="66"/>
      <c r="BL77" s="66"/>
      <c r="BM77" s="66"/>
      <c r="BN77" s="66"/>
      <c r="BO77" s="66"/>
      <c r="BP77" s="66"/>
      <c r="BQ77" s="66"/>
      <c r="BR77" s="66"/>
      <c r="BS77" s="66"/>
      <c r="BT77" s="66"/>
      <c r="BU77" s="78"/>
      <c r="BV77" s="78"/>
      <c r="BW77" s="78"/>
      <c r="BX77" s="78"/>
      <c r="BY77" s="78"/>
      <c r="BZ77" s="66"/>
      <c r="CA77" s="66"/>
      <c r="CB77" s="66"/>
      <c r="CC77" s="66"/>
      <c r="CD77" s="66"/>
      <c r="CE77" s="78"/>
      <c r="CF77" s="78"/>
      <c r="CG77" s="78"/>
      <c r="CH77" s="78"/>
      <c r="CI77" s="78"/>
      <c r="CJ77" s="78"/>
      <c r="CK77" s="78"/>
      <c r="CL77" s="78"/>
      <c r="CM77" s="78"/>
      <c r="CN77" s="78"/>
      <c r="CO77" s="66"/>
      <c r="CP77" s="66"/>
      <c r="CQ77" s="66"/>
      <c r="CR77" s="66"/>
      <c r="CS77" s="66"/>
      <c r="CT77" s="66"/>
      <c r="CU77" s="66"/>
      <c r="CV77" s="66"/>
      <c r="CW77" s="66"/>
      <c r="CX77" s="66"/>
      <c r="CY77" s="66"/>
      <c r="CZ77" s="66"/>
      <c r="DA77" s="66"/>
      <c r="DB77" s="66"/>
      <c r="DC77" s="66"/>
      <c r="DD77" s="66"/>
      <c r="DE77" s="66"/>
      <c r="DF77" s="66"/>
      <c r="DG77" s="66"/>
      <c r="DH77" s="66"/>
      <c r="DI77" s="66"/>
      <c r="DJ77" s="66"/>
      <c r="DK77" s="66"/>
      <c r="DL77" s="66"/>
      <c r="DM77" s="66"/>
      <c r="DN77" s="66"/>
      <c r="DO77" s="66"/>
      <c r="DP77" s="66"/>
      <c r="DQ77" s="66"/>
      <c r="DR77" s="66"/>
      <c r="DS77" s="66"/>
      <c r="DT77" s="66"/>
      <c r="DU77" s="66"/>
      <c r="DV77" s="66"/>
      <c r="DW77" s="66"/>
      <c r="DX77" s="66"/>
      <c r="DY77" s="66"/>
      <c r="DZ77" s="66"/>
      <c r="EA77" s="66"/>
      <c r="EB77" s="66"/>
      <c r="EN77" s="66"/>
      <c r="EO77" s="66"/>
      <c r="EP77" s="66"/>
      <c r="EQ77" s="66"/>
      <c r="ER77" s="66"/>
      <c r="ES77" s="66"/>
      <c r="ET77" s="66"/>
      <c r="EU77" s="66"/>
      <c r="EV77" s="66"/>
      <c r="EW77" s="66"/>
      <c r="EX77" s="66"/>
      <c r="EY77" s="66"/>
      <c r="EZ77" s="66"/>
      <c r="FA77" s="66"/>
      <c r="FB77" s="66"/>
      <c r="FC77" s="66"/>
      <c r="FD77" s="66"/>
      <c r="FE77" s="66"/>
      <c r="FF77" s="66"/>
      <c r="FG77" s="66"/>
      <c r="FH77" s="66"/>
      <c r="FI77" s="66"/>
      <c r="FJ77" s="66"/>
      <c r="FK77" s="66"/>
      <c r="FL77" s="66"/>
      <c r="FM77" s="66"/>
      <c r="FN77" s="66"/>
      <c r="FO77" s="66"/>
      <c r="FP77" s="66"/>
      <c r="FQ77" s="66"/>
      <c r="FR77" s="66"/>
      <c r="FS77" s="66"/>
      <c r="FT77" s="66"/>
      <c r="FU77" s="66"/>
      <c r="FV77" s="66"/>
      <c r="FW77" s="66"/>
      <c r="FX77" s="66"/>
      <c r="FY77" s="66"/>
      <c r="FZ77" s="66"/>
      <c r="GA77" s="66"/>
      <c r="GB77" s="66"/>
      <c r="GC77" s="66"/>
      <c r="GD77" s="66"/>
      <c r="GE77" s="66"/>
      <c r="GF77" s="66"/>
      <c r="GG77" s="66"/>
      <c r="GH77" s="66"/>
      <c r="GI77" s="66"/>
      <c r="GJ77" s="66"/>
      <c r="GK77" s="66"/>
      <c r="GL77" s="66"/>
      <c r="GM77" s="66"/>
      <c r="GN77" s="66"/>
      <c r="GO77" s="66"/>
      <c r="GP77" s="66"/>
      <c r="GQ77" s="66"/>
      <c r="GR77" s="66"/>
      <c r="GS77" s="66"/>
      <c r="GT77" s="66"/>
      <c r="GU77" s="66"/>
      <c r="GV77" s="66"/>
      <c r="GW77" s="66"/>
      <c r="GX77" s="66"/>
      <c r="GY77" s="66"/>
      <c r="GZ77" s="66"/>
      <c r="HA77" s="66"/>
      <c r="HB77" s="66"/>
      <c r="HC77" s="66"/>
      <c r="HD77" s="66"/>
      <c r="HE77" s="66"/>
      <c r="HF77" s="66"/>
      <c r="HG77" s="66"/>
      <c r="HH77" s="66"/>
    </row>
    <row r="78" spans="1:216" s="4" customFormat="1" ht="10.5" hidden="1" customHeight="1" x14ac:dyDescent="0.15">
      <c r="A78" s="113" t="s">
        <v>78</v>
      </c>
      <c r="B78" s="113"/>
      <c r="C78" s="113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66"/>
      <c r="AH78" s="66"/>
      <c r="AI78" s="66"/>
      <c r="AJ78" s="66"/>
      <c r="AK78" s="66"/>
      <c r="AL78" s="66"/>
      <c r="AM78" s="66"/>
      <c r="AN78" s="66"/>
      <c r="AO78" s="66"/>
      <c r="AP78" s="66"/>
      <c r="AQ78" s="66"/>
      <c r="AR78" s="66"/>
      <c r="AS78" s="66"/>
      <c r="AT78" s="66"/>
      <c r="AU78" s="66"/>
      <c r="AV78" s="78"/>
      <c r="AW78" s="78"/>
      <c r="AX78" s="78"/>
      <c r="AY78" s="78"/>
      <c r="AZ78" s="78"/>
      <c r="BA78" s="66"/>
      <c r="BB78" s="66"/>
      <c r="BC78" s="66"/>
      <c r="BD78" s="66"/>
      <c r="BE78" s="66"/>
      <c r="BF78" s="66"/>
      <c r="BG78" s="66"/>
      <c r="BH78" s="66"/>
      <c r="BI78" s="66"/>
      <c r="BJ78" s="66"/>
      <c r="BK78" s="66"/>
      <c r="BL78" s="66"/>
      <c r="BM78" s="66"/>
      <c r="BN78" s="66"/>
      <c r="BO78" s="66"/>
      <c r="BP78" s="66"/>
      <c r="BQ78" s="66"/>
      <c r="BR78" s="66"/>
      <c r="BS78" s="66"/>
      <c r="BT78" s="66"/>
      <c r="BU78" s="78"/>
      <c r="BV78" s="78"/>
      <c r="BW78" s="78"/>
      <c r="BX78" s="78"/>
      <c r="BY78" s="78"/>
      <c r="BZ78" s="66"/>
      <c r="CA78" s="66"/>
      <c r="CB78" s="66"/>
      <c r="CC78" s="66"/>
      <c r="CD78" s="66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66"/>
      <c r="CP78" s="66"/>
      <c r="CQ78" s="66"/>
      <c r="CR78" s="66"/>
      <c r="CS78" s="66"/>
      <c r="CT78" s="66"/>
      <c r="CU78" s="66"/>
      <c r="CV78" s="66"/>
      <c r="CW78" s="66"/>
      <c r="CX78" s="66"/>
      <c r="CY78" s="66"/>
      <c r="CZ78" s="66"/>
      <c r="DA78" s="66"/>
      <c r="DB78" s="66"/>
      <c r="DC78" s="66"/>
      <c r="DD78" s="66"/>
      <c r="DE78" s="66"/>
      <c r="DF78" s="66"/>
      <c r="DG78" s="66"/>
      <c r="DH78" s="66"/>
      <c r="DI78" s="66"/>
      <c r="DJ78" s="66"/>
      <c r="DK78" s="66"/>
      <c r="DL78" s="66"/>
      <c r="DM78" s="66"/>
      <c r="DN78" s="66"/>
      <c r="DO78" s="66"/>
      <c r="DP78" s="66"/>
      <c r="DQ78" s="66"/>
      <c r="DR78" s="66"/>
      <c r="DS78" s="66"/>
      <c r="DT78" s="66"/>
      <c r="DU78" s="66"/>
      <c r="DV78" s="66"/>
      <c r="DW78" s="66"/>
      <c r="DX78" s="66"/>
      <c r="DY78" s="66"/>
      <c r="DZ78" s="66"/>
      <c r="EA78" s="66"/>
      <c r="EB78" s="66"/>
      <c r="EN78" s="66"/>
      <c r="EO78" s="66"/>
      <c r="EP78" s="66"/>
      <c r="EQ78" s="66"/>
      <c r="ER78" s="66"/>
      <c r="ES78" s="66"/>
      <c r="ET78" s="66"/>
      <c r="EU78" s="66"/>
      <c r="EV78" s="66"/>
      <c r="EW78" s="66"/>
      <c r="EX78" s="66"/>
      <c r="EY78" s="66"/>
      <c r="EZ78" s="66"/>
      <c r="FA78" s="66"/>
      <c r="FB78" s="66"/>
      <c r="FC78" s="66"/>
      <c r="FD78" s="66"/>
      <c r="FE78" s="66"/>
      <c r="FF78" s="66"/>
      <c r="FG78" s="66"/>
      <c r="FH78" s="66"/>
      <c r="FI78" s="66"/>
      <c r="FJ78" s="66"/>
      <c r="FK78" s="66"/>
      <c r="FL78" s="66"/>
      <c r="FM78" s="66"/>
      <c r="FN78" s="66"/>
      <c r="FO78" s="66"/>
      <c r="FP78" s="66"/>
      <c r="FQ78" s="66"/>
      <c r="FR78" s="66"/>
      <c r="FS78" s="66"/>
      <c r="FT78" s="66"/>
      <c r="FU78" s="66"/>
      <c r="FV78" s="66"/>
      <c r="FW78" s="66"/>
      <c r="FX78" s="66"/>
      <c r="FY78" s="66"/>
      <c r="FZ78" s="66"/>
      <c r="GA78" s="66"/>
      <c r="GB78" s="66"/>
      <c r="GC78" s="66"/>
      <c r="GD78" s="66"/>
      <c r="GE78" s="66"/>
      <c r="GF78" s="66"/>
      <c r="GG78" s="66"/>
      <c r="GH78" s="66"/>
      <c r="GI78" s="66"/>
      <c r="GJ78" s="66"/>
      <c r="GK78" s="66"/>
      <c r="GL78" s="66"/>
      <c r="GM78" s="66"/>
      <c r="GN78" s="66"/>
      <c r="GO78" s="66"/>
      <c r="GP78" s="66"/>
      <c r="GQ78" s="66"/>
      <c r="GR78" s="66"/>
      <c r="GS78" s="66"/>
      <c r="GT78" s="66"/>
      <c r="GU78" s="66"/>
      <c r="GV78" s="66"/>
      <c r="GW78" s="66"/>
      <c r="GX78" s="66"/>
      <c r="GY78" s="66"/>
      <c r="GZ78" s="66"/>
      <c r="HA78" s="66"/>
      <c r="HB78" s="66"/>
      <c r="HC78" s="66"/>
      <c r="HD78" s="66"/>
      <c r="HE78" s="66"/>
      <c r="HF78" s="66"/>
      <c r="HG78" s="66"/>
      <c r="HH78" s="66"/>
    </row>
    <row r="79" spans="1:216" s="4" customFormat="1" ht="8.25" hidden="1" x14ac:dyDescent="0.15">
      <c r="A79" s="78" t="s">
        <v>79</v>
      </c>
      <c r="B79" s="78"/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8"/>
      <c r="CN79" s="78"/>
      <c r="CO79" s="78"/>
      <c r="CP79" s="78"/>
      <c r="CQ79" s="78"/>
      <c r="CR79" s="78"/>
      <c r="CS79" s="78"/>
      <c r="CT79" s="78"/>
      <c r="CU79" s="78"/>
      <c r="CV79" s="78"/>
      <c r="CW79" s="78"/>
      <c r="CX79" s="78"/>
      <c r="CY79" s="78"/>
      <c r="CZ79" s="78"/>
      <c r="DA79" s="78"/>
      <c r="DB79" s="78"/>
      <c r="DC79" s="78"/>
      <c r="DD79" s="78"/>
      <c r="DE79" s="78"/>
      <c r="DF79" s="78"/>
      <c r="DG79" s="78"/>
      <c r="DH79" s="78"/>
      <c r="DI79" s="78"/>
      <c r="DJ79" s="78"/>
      <c r="DK79" s="78"/>
      <c r="DL79" s="78"/>
      <c r="DM79" s="78"/>
      <c r="DN79" s="78"/>
      <c r="DO79" s="78"/>
      <c r="DP79" s="78"/>
      <c r="DQ79" s="78"/>
      <c r="DR79" s="78"/>
      <c r="DS79" s="78"/>
      <c r="DT79" s="78"/>
      <c r="DU79" s="78"/>
      <c r="DV79" s="78"/>
      <c r="DW79" s="78"/>
      <c r="DX79" s="78"/>
      <c r="DY79" s="78"/>
      <c r="DZ79" s="78"/>
      <c r="EA79" s="78"/>
      <c r="EB79" s="78"/>
      <c r="EC79" s="78"/>
      <c r="ED79" s="78"/>
      <c r="EE79" s="78"/>
      <c r="EF79" s="78"/>
      <c r="EG79" s="78"/>
      <c r="EH79" s="78"/>
      <c r="EI79" s="78"/>
      <c r="EJ79" s="78"/>
      <c r="EK79" s="78"/>
      <c r="EL79" s="78"/>
      <c r="EM79" s="78"/>
      <c r="EN79" s="78"/>
      <c r="EO79" s="78"/>
      <c r="EP79" s="78"/>
      <c r="EQ79" s="78"/>
      <c r="ER79" s="78"/>
      <c r="ES79" s="78"/>
      <c r="ET79" s="78"/>
      <c r="EU79" s="78"/>
      <c r="EV79" s="78"/>
      <c r="EW79" s="78"/>
      <c r="EX79" s="78"/>
      <c r="EY79" s="78"/>
      <c r="EZ79" s="78"/>
      <c r="FA79" s="78"/>
      <c r="FB79" s="78"/>
      <c r="FC79" s="78"/>
      <c r="FD79" s="78"/>
      <c r="FE79" s="78"/>
      <c r="FF79" s="78"/>
      <c r="FG79" s="78"/>
      <c r="FH79" s="78"/>
      <c r="FI79" s="78"/>
      <c r="FJ79" s="78"/>
      <c r="FK79" s="78"/>
      <c r="FL79" s="78"/>
      <c r="FM79" s="78"/>
      <c r="FN79" s="78"/>
      <c r="FO79" s="78"/>
      <c r="FP79" s="78"/>
      <c r="FQ79" s="78"/>
      <c r="FR79" s="78"/>
      <c r="FS79" s="78"/>
      <c r="FT79" s="78"/>
      <c r="FU79" s="78"/>
      <c r="FV79" s="78"/>
      <c r="FW79" s="78"/>
      <c r="FX79" s="78"/>
      <c r="FY79" s="78"/>
      <c r="FZ79" s="78"/>
      <c r="GA79" s="78"/>
      <c r="GB79" s="78"/>
      <c r="GC79" s="78"/>
      <c r="GD79" s="78"/>
      <c r="GE79" s="78"/>
      <c r="GF79" s="78"/>
      <c r="GG79" s="78"/>
      <c r="GH79" s="78"/>
      <c r="GI79" s="78"/>
      <c r="GJ79" s="78"/>
      <c r="GK79" s="78"/>
      <c r="GL79" s="78"/>
      <c r="GM79" s="78"/>
      <c r="GN79" s="78"/>
      <c r="GO79" s="78"/>
      <c r="GP79" s="78"/>
      <c r="GQ79" s="78"/>
      <c r="GR79" s="78"/>
      <c r="GS79" s="78"/>
      <c r="GT79" s="78"/>
      <c r="GU79" s="78"/>
      <c r="GV79" s="78"/>
      <c r="GW79" s="78"/>
      <c r="GX79" s="78"/>
      <c r="GY79" s="78"/>
      <c r="GZ79" s="78"/>
      <c r="HA79" s="78"/>
      <c r="HB79" s="78"/>
      <c r="HC79" s="78"/>
      <c r="HD79" s="78"/>
      <c r="HE79" s="78"/>
      <c r="HF79" s="78"/>
      <c r="HG79" s="78"/>
      <c r="HH79" s="78"/>
    </row>
    <row r="80" spans="1:216" s="4" customFormat="1" ht="10.5" hidden="1" customHeight="1" x14ac:dyDescent="0.15">
      <c r="A80" s="113" t="s">
        <v>80</v>
      </c>
      <c r="B80" s="113"/>
      <c r="C80" s="113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78"/>
      <c r="AW80" s="78"/>
      <c r="AX80" s="78"/>
      <c r="AY80" s="78"/>
      <c r="AZ80" s="78"/>
      <c r="BA80" s="66"/>
      <c r="BB80" s="66"/>
      <c r="BC80" s="66"/>
      <c r="BD80" s="66"/>
      <c r="BE80" s="66"/>
      <c r="BF80" s="66"/>
      <c r="BG80" s="66"/>
      <c r="BH80" s="66"/>
      <c r="BI80" s="66"/>
      <c r="BJ80" s="66"/>
      <c r="BK80" s="66"/>
      <c r="BL80" s="66"/>
      <c r="BM80" s="66"/>
      <c r="BN80" s="66"/>
      <c r="BO80" s="66"/>
      <c r="BP80" s="66"/>
      <c r="BQ80" s="66"/>
      <c r="BR80" s="66"/>
      <c r="BS80" s="66"/>
      <c r="BT80" s="66"/>
      <c r="BU80" s="78"/>
      <c r="BV80" s="78"/>
      <c r="BW80" s="78"/>
      <c r="BX80" s="78"/>
      <c r="BY80" s="78"/>
      <c r="BZ80" s="66"/>
      <c r="CA80" s="66"/>
      <c r="CB80" s="66"/>
      <c r="CC80" s="66"/>
      <c r="CD80" s="66"/>
      <c r="CE80" s="78"/>
      <c r="CF80" s="78"/>
      <c r="CG80" s="78"/>
      <c r="CH80" s="78"/>
      <c r="CI80" s="78"/>
      <c r="CJ80" s="78"/>
      <c r="CK80" s="78"/>
      <c r="CL80" s="78"/>
      <c r="CM80" s="78"/>
      <c r="CN80" s="78"/>
      <c r="CO80" s="66"/>
      <c r="CP80" s="66"/>
      <c r="CQ80" s="66"/>
      <c r="CR80" s="66"/>
      <c r="CS80" s="66"/>
      <c r="CT80" s="66"/>
      <c r="CU80" s="66"/>
      <c r="CV80" s="66"/>
      <c r="CW80" s="66"/>
      <c r="CX80" s="66"/>
      <c r="CY80" s="66"/>
      <c r="CZ80" s="66"/>
      <c r="DA80" s="66"/>
      <c r="DB80" s="66"/>
      <c r="DC80" s="66"/>
      <c r="DD80" s="66"/>
      <c r="DE80" s="66"/>
      <c r="DF80" s="66"/>
      <c r="DG80" s="66"/>
      <c r="DH80" s="66"/>
      <c r="DI80" s="66"/>
      <c r="DJ80" s="66"/>
      <c r="DK80" s="66"/>
      <c r="DL80" s="66"/>
      <c r="DM80" s="66"/>
      <c r="DN80" s="66"/>
      <c r="DO80" s="66"/>
      <c r="DP80" s="66"/>
      <c r="DQ80" s="66"/>
      <c r="DR80" s="66"/>
      <c r="DS80" s="66"/>
      <c r="DT80" s="66"/>
      <c r="DU80" s="66"/>
      <c r="DV80" s="66"/>
      <c r="DW80" s="66"/>
      <c r="DX80" s="66"/>
      <c r="DY80" s="66"/>
      <c r="DZ80" s="66"/>
      <c r="EA80" s="66"/>
      <c r="EB80" s="66"/>
      <c r="EN80" s="66"/>
      <c r="EO80" s="66"/>
      <c r="EP80" s="66"/>
      <c r="EQ80" s="66"/>
      <c r="ER80" s="66"/>
      <c r="ES80" s="66"/>
      <c r="ET80" s="66"/>
      <c r="EU80" s="66"/>
      <c r="EV80" s="66"/>
      <c r="EW80" s="66"/>
      <c r="EX80" s="66"/>
      <c r="EY80" s="66"/>
      <c r="EZ80" s="66"/>
      <c r="FA80" s="66"/>
      <c r="FB80" s="66"/>
      <c r="FC80" s="66"/>
      <c r="FD80" s="66"/>
      <c r="FE80" s="66"/>
      <c r="FF80" s="66"/>
      <c r="FG80" s="66"/>
      <c r="FH80" s="66"/>
      <c r="FI80" s="66"/>
      <c r="FJ80" s="66"/>
      <c r="FK80" s="66"/>
      <c r="FL80" s="66"/>
      <c r="FM80" s="66"/>
      <c r="FN80" s="66"/>
      <c r="FO80" s="66"/>
      <c r="FP80" s="66"/>
      <c r="FQ80" s="66"/>
      <c r="FR80" s="66"/>
      <c r="FS80" s="66"/>
      <c r="FT80" s="66"/>
      <c r="FU80" s="66"/>
      <c r="FV80" s="66"/>
      <c r="FW80" s="66"/>
      <c r="FX80" s="66"/>
      <c r="FY80" s="66"/>
      <c r="FZ80" s="66"/>
      <c r="GA80" s="66"/>
      <c r="GB80" s="66"/>
      <c r="GC80" s="66"/>
      <c r="GD80" s="66"/>
      <c r="GE80" s="66"/>
      <c r="GF80" s="66"/>
      <c r="GG80" s="66"/>
      <c r="GH80" s="66"/>
      <c r="GI80" s="66"/>
      <c r="GJ80" s="66"/>
      <c r="GK80" s="66"/>
      <c r="GL80" s="66"/>
      <c r="GM80" s="66"/>
      <c r="GN80" s="66"/>
      <c r="GO80" s="66"/>
      <c r="GP80" s="66"/>
      <c r="GQ80" s="66"/>
      <c r="GR80" s="66"/>
      <c r="GS80" s="66"/>
      <c r="GT80" s="66"/>
      <c r="GU80" s="66"/>
      <c r="GV80" s="66"/>
      <c r="GW80" s="66"/>
      <c r="GX80" s="66"/>
      <c r="GY80" s="66"/>
      <c r="GZ80" s="66"/>
      <c r="HA80" s="66"/>
      <c r="HB80" s="66"/>
      <c r="HC80" s="66"/>
      <c r="HD80" s="66"/>
      <c r="HE80" s="66"/>
      <c r="HF80" s="66"/>
      <c r="HG80" s="66"/>
      <c r="HH80" s="66"/>
    </row>
    <row r="81" spans="1:216" s="4" customFormat="1" ht="10.5" hidden="1" customHeight="1" x14ac:dyDescent="0.15">
      <c r="A81" s="113" t="s">
        <v>81</v>
      </c>
      <c r="B81" s="113"/>
      <c r="C81" s="113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  <c r="AT81" s="66"/>
      <c r="AU81" s="66"/>
      <c r="AV81" s="78"/>
      <c r="AW81" s="78"/>
      <c r="AX81" s="78"/>
      <c r="AY81" s="78"/>
      <c r="AZ81" s="78"/>
      <c r="BA81" s="66"/>
      <c r="BB81" s="66"/>
      <c r="BC81" s="66"/>
      <c r="BD81" s="66"/>
      <c r="BE81" s="66"/>
      <c r="BF81" s="66"/>
      <c r="BG81" s="66"/>
      <c r="BH81" s="66"/>
      <c r="BI81" s="66"/>
      <c r="BJ81" s="66"/>
      <c r="BK81" s="66"/>
      <c r="BL81" s="66"/>
      <c r="BM81" s="66"/>
      <c r="BN81" s="66"/>
      <c r="BO81" s="66"/>
      <c r="BP81" s="66"/>
      <c r="BQ81" s="66"/>
      <c r="BR81" s="66"/>
      <c r="BS81" s="66"/>
      <c r="BT81" s="66"/>
      <c r="BU81" s="78"/>
      <c r="BV81" s="78"/>
      <c r="BW81" s="78"/>
      <c r="BX81" s="78"/>
      <c r="BY81" s="78"/>
      <c r="BZ81" s="66"/>
      <c r="CA81" s="66"/>
      <c r="CB81" s="66"/>
      <c r="CC81" s="66"/>
      <c r="CD81" s="66"/>
      <c r="CE81" s="78"/>
      <c r="CF81" s="78"/>
      <c r="CG81" s="78"/>
      <c r="CH81" s="78"/>
      <c r="CI81" s="78"/>
      <c r="CJ81" s="78"/>
      <c r="CK81" s="78"/>
      <c r="CL81" s="78"/>
      <c r="CM81" s="78"/>
      <c r="CN81" s="78"/>
      <c r="CO81" s="66"/>
      <c r="CP81" s="66"/>
      <c r="CQ81" s="66"/>
      <c r="CR81" s="66"/>
      <c r="CS81" s="66"/>
      <c r="CT81" s="66"/>
      <c r="CU81" s="66"/>
      <c r="CV81" s="66"/>
      <c r="CW81" s="66"/>
      <c r="CX81" s="66"/>
      <c r="CY81" s="66"/>
      <c r="CZ81" s="66"/>
      <c r="DA81" s="66"/>
      <c r="DB81" s="66"/>
      <c r="DC81" s="66"/>
      <c r="DD81" s="66"/>
      <c r="DE81" s="66"/>
      <c r="DF81" s="66"/>
      <c r="DG81" s="66"/>
      <c r="DH81" s="66"/>
      <c r="DI81" s="66"/>
      <c r="DJ81" s="66"/>
      <c r="DK81" s="66"/>
      <c r="DL81" s="66"/>
      <c r="DM81" s="66"/>
      <c r="DN81" s="66"/>
      <c r="DO81" s="66"/>
      <c r="DP81" s="66"/>
      <c r="DQ81" s="66"/>
      <c r="DR81" s="66"/>
      <c r="DS81" s="66"/>
      <c r="DT81" s="66"/>
      <c r="DU81" s="66"/>
      <c r="DV81" s="66"/>
      <c r="DW81" s="66"/>
      <c r="DX81" s="66"/>
      <c r="DY81" s="66"/>
      <c r="DZ81" s="66"/>
      <c r="EA81" s="66"/>
      <c r="EB81" s="66"/>
      <c r="EN81" s="66"/>
      <c r="EO81" s="66"/>
      <c r="EP81" s="66"/>
      <c r="EQ81" s="66"/>
      <c r="ER81" s="66"/>
      <c r="ES81" s="66"/>
      <c r="ET81" s="66"/>
      <c r="EU81" s="66"/>
      <c r="EV81" s="66"/>
      <c r="EW81" s="66"/>
      <c r="EX81" s="66"/>
      <c r="EY81" s="66"/>
      <c r="EZ81" s="66"/>
      <c r="FA81" s="66"/>
      <c r="FB81" s="66"/>
      <c r="FC81" s="66"/>
      <c r="FD81" s="66"/>
      <c r="FE81" s="66"/>
      <c r="FF81" s="66"/>
      <c r="FG81" s="66"/>
      <c r="FH81" s="66"/>
      <c r="FI81" s="66"/>
      <c r="FJ81" s="66"/>
      <c r="FK81" s="66"/>
      <c r="FL81" s="66"/>
      <c r="FM81" s="66"/>
      <c r="FN81" s="66"/>
      <c r="FO81" s="66"/>
      <c r="FP81" s="66"/>
      <c r="FQ81" s="66"/>
      <c r="FR81" s="66"/>
      <c r="FS81" s="66"/>
      <c r="FT81" s="66"/>
      <c r="FU81" s="66"/>
      <c r="FV81" s="66"/>
      <c r="FW81" s="66"/>
      <c r="FX81" s="66"/>
      <c r="FY81" s="66"/>
      <c r="FZ81" s="66"/>
      <c r="GA81" s="66"/>
      <c r="GB81" s="66"/>
      <c r="GC81" s="66"/>
      <c r="GD81" s="66"/>
      <c r="GE81" s="66"/>
      <c r="GF81" s="66"/>
      <c r="GG81" s="66"/>
      <c r="GH81" s="66"/>
      <c r="GI81" s="66"/>
      <c r="GJ81" s="66"/>
      <c r="GK81" s="66"/>
      <c r="GL81" s="66"/>
      <c r="GM81" s="66"/>
      <c r="GN81" s="66"/>
      <c r="GO81" s="66"/>
      <c r="GP81" s="66"/>
      <c r="GQ81" s="66"/>
      <c r="GR81" s="66"/>
      <c r="GS81" s="66"/>
      <c r="GT81" s="66"/>
      <c r="GU81" s="66"/>
      <c r="GV81" s="66"/>
      <c r="GW81" s="66"/>
      <c r="GX81" s="66"/>
      <c r="GY81" s="66"/>
      <c r="GZ81" s="66"/>
      <c r="HA81" s="66"/>
      <c r="HB81" s="66"/>
      <c r="HC81" s="66"/>
      <c r="HD81" s="66"/>
      <c r="HE81" s="66"/>
      <c r="HF81" s="66"/>
      <c r="HG81" s="66"/>
      <c r="HH81" s="66"/>
    </row>
    <row r="82" spans="1:216" s="4" customFormat="1" ht="10.5" hidden="1" customHeight="1" x14ac:dyDescent="0.15">
      <c r="A82" s="78" t="s">
        <v>82</v>
      </c>
      <c r="B82" s="78"/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78"/>
      <c r="AW82" s="78"/>
      <c r="AX82" s="78"/>
      <c r="AY82" s="78"/>
      <c r="AZ82" s="78"/>
      <c r="BA82" s="66"/>
      <c r="BB82" s="66"/>
      <c r="BC82" s="66"/>
      <c r="BD82" s="66"/>
      <c r="BE82" s="66"/>
      <c r="BF82" s="66"/>
      <c r="BG82" s="66"/>
      <c r="BH82" s="66"/>
      <c r="BI82" s="66"/>
      <c r="BJ82" s="66"/>
      <c r="BK82" s="66"/>
      <c r="BL82" s="66"/>
      <c r="BM82" s="66"/>
      <c r="BN82" s="66"/>
      <c r="BO82" s="66"/>
      <c r="BP82" s="66"/>
      <c r="BQ82" s="66"/>
      <c r="BR82" s="66"/>
      <c r="BS82" s="66"/>
      <c r="BT82" s="66"/>
      <c r="BU82" s="78"/>
      <c r="BV82" s="78"/>
      <c r="BW82" s="78"/>
      <c r="BX82" s="78"/>
      <c r="BY82" s="78"/>
      <c r="BZ82" s="66"/>
      <c r="CA82" s="66"/>
      <c r="CB82" s="66"/>
      <c r="CC82" s="66"/>
      <c r="CD82" s="66"/>
      <c r="CE82" s="78"/>
      <c r="CF82" s="78"/>
      <c r="CG82" s="78"/>
      <c r="CH82" s="78"/>
      <c r="CI82" s="78"/>
      <c r="CJ82" s="78"/>
      <c r="CK82" s="78"/>
      <c r="CL82" s="78"/>
      <c r="CM82" s="78"/>
      <c r="CN82" s="78"/>
      <c r="CO82" s="66"/>
      <c r="CP82" s="66"/>
      <c r="CQ82" s="66"/>
      <c r="CR82" s="66"/>
      <c r="CS82" s="66"/>
      <c r="CT82" s="66"/>
      <c r="CU82" s="66"/>
      <c r="CV82" s="66"/>
      <c r="CW82" s="66"/>
      <c r="CX82" s="66"/>
      <c r="CY82" s="66"/>
      <c r="CZ82" s="66"/>
      <c r="DA82" s="66"/>
      <c r="DB82" s="66"/>
      <c r="DC82" s="66"/>
      <c r="DD82" s="66"/>
      <c r="DE82" s="66"/>
      <c r="DF82" s="66"/>
      <c r="DG82" s="66"/>
      <c r="DH82" s="66"/>
      <c r="DI82" s="66"/>
      <c r="DJ82" s="66"/>
      <c r="DK82" s="66"/>
      <c r="DL82" s="66"/>
      <c r="DM82" s="66"/>
      <c r="DN82" s="66"/>
      <c r="DO82" s="66"/>
      <c r="DP82" s="66"/>
      <c r="DQ82" s="66"/>
      <c r="DR82" s="66"/>
      <c r="DS82" s="66"/>
      <c r="DT82" s="66"/>
      <c r="DU82" s="66"/>
      <c r="DV82" s="66"/>
      <c r="DW82" s="66"/>
      <c r="DX82" s="66"/>
      <c r="DY82" s="66"/>
      <c r="DZ82" s="66"/>
      <c r="EA82" s="66"/>
      <c r="EB82" s="66"/>
      <c r="EN82" s="66"/>
      <c r="EO82" s="66"/>
      <c r="EP82" s="66"/>
      <c r="EQ82" s="66"/>
      <c r="ER82" s="66"/>
      <c r="ES82" s="66"/>
      <c r="ET82" s="66"/>
      <c r="EU82" s="66"/>
      <c r="EV82" s="66"/>
      <c r="EW82" s="66"/>
      <c r="EX82" s="66"/>
      <c r="EY82" s="66"/>
      <c r="EZ82" s="66"/>
      <c r="FA82" s="66"/>
      <c r="FB82" s="66"/>
      <c r="FC82" s="66"/>
      <c r="FD82" s="66"/>
      <c r="FE82" s="66"/>
      <c r="FF82" s="66"/>
      <c r="FG82" s="66"/>
      <c r="FH82" s="66"/>
      <c r="FI82" s="66"/>
      <c r="FJ82" s="66"/>
      <c r="FK82" s="66"/>
      <c r="FL82" s="66"/>
      <c r="FM82" s="66"/>
      <c r="FN82" s="66"/>
      <c r="FO82" s="66"/>
      <c r="FP82" s="66"/>
      <c r="FQ82" s="66"/>
      <c r="FR82" s="66"/>
      <c r="FS82" s="66"/>
      <c r="FT82" s="66"/>
      <c r="FU82" s="66"/>
      <c r="FV82" s="66"/>
      <c r="FW82" s="66"/>
      <c r="FX82" s="66"/>
      <c r="FY82" s="66"/>
      <c r="FZ82" s="66"/>
      <c r="GA82" s="66"/>
      <c r="GB82" s="66"/>
      <c r="GC82" s="66"/>
      <c r="GD82" s="66"/>
      <c r="GE82" s="66"/>
      <c r="GF82" s="66"/>
      <c r="GG82" s="66"/>
      <c r="GH82" s="66"/>
      <c r="GI82" s="66"/>
      <c r="GJ82" s="66"/>
      <c r="GK82" s="66"/>
      <c r="GL82" s="66"/>
      <c r="GM82" s="66"/>
      <c r="GN82" s="66"/>
      <c r="GO82" s="66"/>
      <c r="GP82" s="66"/>
      <c r="GQ82" s="66"/>
      <c r="GR82" s="66"/>
      <c r="GS82" s="66"/>
      <c r="GT82" s="66"/>
      <c r="GU82" s="66"/>
      <c r="GV82" s="66"/>
      <c r="GW82" s="66"/>
      <c r="GX82" s="66"/>
      <c r="GY82" s="66"/>
      <c r="GZ82" s="66"/>
      <c r="HA82" s="66"/>
      <c r="HB82" s="66"/>
      <c r="HC82" s="66"/>
      <c r="HD82" s="66"/>
      <c r="HE82" s="66"/>
      <c r="HF82" s="66"/>
      <c r="HG82" s="66"/>
      <c r="HH82" s="66"/>
    </row>
    <row r="83" spans="1:216" s="4" customFormat="1" ht="17.25" customHeight="1" x14ac:dyDescent="0.15">
      <c r="A83" s="117" t="s">
        <v>516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18"/>
      <c r="AN83" s="118"/>
      <c r="AO83" s="118"/>
      <c r="AP83" s="118"/>
      <c r="AQ83" s="118"/>
      <c r="AR83" s="118"/>
      <c r="AS83" s="118"/>
      <c r="AT83" s="118"/>
      <c r="AU83" s="118"/>
      <c r="AV83" s="118"/>
      <c r="AW83" s="118"/>
      <c r="AX83" s="118"/>
      <c r="AY83" s="118"/>
      <c r="AZ83" s="118"/>
      <c r="BA83" s="118"/>
      <c r="BB83" s="118"/>
      <c r="BC83" s="118"/>
      <c r="BD83" s="118"/>
      <c r="BE83" s="118"/>
      <c r="BF83" s="118"/>
      <c r="BG83" s="118"/>
      <c r="BH83" s="118"/>
      <c r="BI83" s="118"/>
      <c r="BJ83" s="118"/>
      <c r="BK83" s="118"/>
      <c r="BL83" s="118"/>
      <c r="BM83" s="118"/>
      <c r="BN83" s="118"/>
      <c r="BO83" s="118"/>
      <c r="BP83" s="118"/>
      <c r="BQ83" s="118"/>
      <c r="BR83" s="118"/>
      <c r="BS83" s="118"/>
      <c r="BT83" s="118"/>
      <c r="BU83" s="118"/>
      <c r="BV83" s="118"/>
      <c r="BW83" s="118"/>
      <c r="BX83" s="118"/>
      <c r="BY83" s="118"/>
      <c r="BZ83" s="118"/>
      <c r="CA83" s="118"/>
      <c r="CB83" s="118"/>
      <c r="CC83" s="118"/>
      <c r="CD83" s="118"/>
      <c r="CE83" s="118"/>
      <c r="CF83" s="118"/>
      <c r="CG83" s="118"/>
      <c r="CH83" s="118"/>
      <c r="CI83" s="118"/>
      <c r="CJ83" s="118"/>
      <c r="CK83" s="118"/>
      <c r="CL83" s="118"/>
      <c r="CM83" s="118"/>
      <c r="CN83" s="118"/>
      <c r="CO83" s="118"/>
      <c r="CP83" s="118"/>
      <c r="CQ83" s="118"/>
      <c r="CR83" s="118"/>
      <c r="CS83" s="118"/>
      <c r="CT83" s="118"/>
      <c r="CU83" s="118"/>
      <c r="CV83" s="118"/>
      <c r="CW83" s="118"/>
      <c r="CX83" s="118"/>
      <c r="CY83" s="118"/>
      <c r="CZ83" s="118"/>
      <c r="DA83" s="118"/>
      <c r="DB83" s="118"/>
      <c r="DC83" s="118"/>
      <c r="DD83" s="118"/>
      <c r="DE83" s="118"/>
      <c r="DF83" s="118"/>
      <c r="DG83" s="118"/>
      <c r="DH83" s="118"/>
      <c r="DI83" s="118"/>
      <c r="DJ83" s="118"/>
      <c r="DK83" s="118"/>
      <c r="DL83" s="118"/>
      <c r="DM83" s="118"/>
      <c r="DN83" s="118"/>
      <c r="DO83" s="118"/>
      <c r="DP83" s="118"/>
      <c r="DQ83" s="118"/>
      <c r="DR83" s="118"/>
      <c r="DS83" s="118"/>
      <c r="DT83" s="118"/>
      <c r="DU83" s="118"/>
      <c r="DV83" s="118"/>
      <c r="DW83" s="118"/>
      <c r="DX83" s="118"/>
      <c r="DY83" s="118"/>
      <c r="DZ83" s="118"/>
      <c r="EA83" s="118"/>
      <c r="EB83" s="118"/>
      <c r="EC83" s="118"/>
      <c r="ED83" s="118"/>
      <c r="EE83" s="118"/>
      <c r="EF83" s="118"/>
      <c r="EG83" s="118"/>
      <c r="EH83" s="118"/>
      <c r="EI83" s="118"/>
      <c r="EJ83" s="118"/>
      <c r="EK83" s="118"/>
      <c r="EL83" s="118"/>
      <c r="EM83" s="118"/>
      <c r="EN83" s="118"/>
      <c r="EO83" s="118"/>
      <c r="EP83" s="118"/>
      <c r="EQ83" s="118"/>
      <c r="ER83" s="118"/>
      <c r="ES83" s="118"/>
      <c r="ET83" s="118"/>
      <c r="EU83" s="118"/>
      <c r="EV83" s="118"/>
      <c r="EW83" s="118"/>
      <c r="EX83" s="118"/>
      <c r="EY83" s="118"/>
      <c r="EZ83" s="118"/>
      <c r="FA83" s="118"/>
      <c r="FB83" s="118"/>
      <c r="FC83" s="118"/>
      <c r="FD83" s="118"/>
      <c r="FE83" s="118"/>
      <c r="FF83" s="118"/>
      <c r="FG83" s="118"/>
      <c r="FH83" s="118"/>
      <c r="FI83" s="118"/>
      <c r="FJ83" s="118"/>
      <c r="FK83" s="118"/>
      <c r="FL83" s="118"/>
      <c r="FM83" s="118"/>
      <c r="FN83" s="118"/>
      <c r="FO83" s="118"/>
      <c r="FP83" s="118"/>
      <c r="FQ83" s="118"/>
      <c r="FR83" s="118"/>
      <c r="FS83" s="118"/>
      <c r="FT83" s="118"/>
      <c r="FU83" s="118"/>
      <c r="FV83" s="118"/>
      <c r="FW83" s="118"/>
      <c r="FX83" s="118"/>
      <c r="FY83" s="118"/>
      <c r="FZ83" s="118"/>
      <c r="GA83" s="118"/>
      <c r="GB83" s="118"/>
      <c r="GC83" s="118"/>
      <c r="GD83" s="118"/>
      <c r="GE83" s="118"/>
      <c r="GF83" s="118"/>
      <c r="GG83" s="118"/>
      <c r="GH83" s="118"/>
      <c r="GI83" s="118"/>
      <c r="GJ83" s="118"/>
      <c r="GK83" s="118"/>
      <c r="GL83" s="118"/>
      <c r="GM83" s="118"/>
      <c r="GN83" s="118"/>
      <c r="GO83" s="118"/>
      <c r="GP83" s="118"/>
      <c r="GQ83" s="118"/>
      <c r="GR83" s="118"/>
      <c r="GS83" s="118"/>
      <c r="GT83" s="118"/>
      <c r="GU83" s="118"/>
      <c r="GV83" s="118"/>
      <c r="GW83" s="118"/>
      <c r="GX83" s="118"/>
      <c r="GY83" s="118"/>
      <c r="GZ83" s="118"/>
      <c r="HA83" s="118"/>
      <c r="HB83" s="118"/>
      <c r="HC83" s="118"/>
      <c r="HD83" s="118"/>
      <c r="HE83" s="118"/>
      <c r="HF83" s="118"/>
      <c r="HG83" s="118"/>
      <c r="HH83" s="119"/>
    </row>
    <row r="84" spans="1:216" s="4" customFormat="1" ht="52.5" hidden="1" customHeight="1" x14ac:dyDescent="0.15">
      <c r="A84" s="75"/>
      <c r="B84" s="75"/>
      <c r="C84" s="75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90"/>
      <c r="O84" s="90"/>
      <c r="P84" s="90"/>
      <c r="Q84" s="90"/>
      <c r="R84" s="90"/>
      <c r="S84" s="90"/>
      <c r="T84" s="87"/>
      <c r="U84" s="88"/>
      <c r="V84" s="88"/>
      <c r="W84" s="88"/>
      <c r="X84" s="89"/>
      <c r="Y84" s="87"/>
      <c r="Z84" s="88"/>
      <c r="AA84" s="88"/>
      <c r="AB84" s="88"/>
      <c r="AC84" s="88"/>
      <c r="AD84" s="88"/>
      <c r="AE84" s="88"/>
      <c r="AF84" s="89"/>
      <c r="AG84" s="66"/>
      <c r="AH84" s="66"/>
      <c r="AI84" s="66"/>
      <c r="AJ84" s="66"/>
      <c r="AK84" s="66"/>
      <c r="AL84" s="66"/>
      <c r="AM84" s="66"/>
      <c r="AN84" s="66"/>
      <c r="AO84" s="66"/>
      <c r="AP84" s="66"/>
      <c r="AQ84" s="66"/>
      <c r="AR84" s="66"/>
      <c r="AS84" s="66"/>
      <c r="AT84" s="66"/>
      <c r="AU84" s="66"/>
      <c r="AV84" s="78"/>
      <c r="AW84" s="78"/>
      <c r="AX84" s="78"/>
      <c r="AY84" s="78"/>
      <c r="AZ84" s="78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  <c r="BL84" s="66"/>
      <c r="BM84" s="66"/>
      <c r="BN84" s="66"/>
      <c r="BO84" s="66"/>
      <c r="BP84" s="66"/>
      <c r="BQ84" s="66"/>
      <c r="BR84" s="66"/>
      <c r="BS84" s="66"/>
      <c r="BT84" s="66"/>
      <c r="BU84" s="78"/>
      <c r="BV84" s="78"/>
      <c r="BW84" s="78"/>
      <c r="BX84" s="78"/>
      <c r="BY84" s="78"/>
      <c r="BZ84" s="66"/>
      <c r="CA84" s="66"/>
      <c r="CB84" s="66"/>
      <c r="CC84" s="66"/>
      <c r="CD84" s="66"/>
      <c r="CE84" s="77"/>
      <c r="CF84" s="77"/>
      <c r="CG84" s="77"/>
      <c r="CH84" s="77"/>
      <c r="CI84" s="77"/>
      <c r="CJ84" s="77"/>
      <c r="CK84" s="77"/>
      <c r="CL84" s="77"/>
      <c r="CM84" s="77"/>
      <c r="CN84" s="77"/>
      <c r="CO84" s="81"/>
      <c r="CP84" s="81"/>
      <c r="CQ84" s="81"/>
      <c r="CR84" s="81"/>
      <c r="CS84" s="81"/>
      <c r="CT84" s="79"/>
      <c r="CU84" s="79"/>
      <c r="CV84" s="79"/>
      <c r="CW84" s="79"/>
      <c r="CX84" s="79"/>
      <c r="CY84" s="79"/>
      <c r="CZ84" s="79"/>
      <c r="DA84" s="79"/>
      <c r="DB84" s="79"/>
      <c r="DC84" s="79"/>
      <c r="DD84" s="79"/>
      <c r="DE84" s="79"/>
      <c r="DF84" s="79"/>
      <c r="DG84" s="79"/>
      <c r="DH84" s="79"/>
      <c r="DI84" s="83"/>
      <c r="DJ84" s="83"/>
      <c r="DK84" s="83"/>
      <c r="DL84" s="83"/>
      <c r="DM84" s="83"/>
      <c r="DN84" s="83"/>
      <c r="DO84" s="83"/>
      <c r="DP84" s="83"/>
      <c r="DQ84" s="83"/>
      <c r="DR84" s="83"/>
      <c r="DS84" s="83"/>
      <c r="DT84" s="83"/>
      <c r="DU84" s="83"/>
      <c r="DV84" s="83"/>
      <c r="DW84" s="83"/>
      <c r="DX84" s="83"/>
      <c r="DY84" s="83"/>
      <c r="DZ84" s="83"/>
      <c r="EA84" s="83"/>
      <c r="EB84" s="83"/>
      <c r="EC84" s="84"/>
      <c r="ED84" s="85"/>
      <c r="EE84" s="85"/>
      <c r="EF84" s="85"/>
      <c r="EG84" s="85"/>
      <c r="EH84" s="86"/>
      <c r="EI84" s="87"/>
      <c r="EJ84" s="88"/>
      <c r="EK84" s="88"/>
      <c r="EL84" s="88"/>
      <c r="EM84" s="89"/>
      <c r="EN84" s="83"/>
      <c r="EO84" s="83"/>
      <c r="EP84" s="83"/>
      <c r="EQ84" s="83"/>
      <c r="ER84" s="83"/>
      <c r="ES84" s="83"/>
      <c r="ET84" s="83"/>
      <c r="EU84" s="83"/>
      <c r="EV84" s="83"/>
      <c r="EW84" s="83"/>
      <c r="EX84" s="83"/>
      <c r="EY84" s="83"/>
      <c r="EZ84" s="66"/>
      <c r="FA84" s="66"/>
      <c r="FB84" s="66"/>
      <c r="FC84" s="66"/>
      <c r="FD84" s="66"/>
      <c r="FE84" s="66"/>
      <c r="FF84" s="66"/>
      <c r="FG84" s="66"/>
      <c r="FH84" s="66"/>
      <c r="FI84" s="66"/>
      <c r="FJ84" s="66"/>
      <c r="FK84" s="66"/>
      <c r="FL84" s="66"/>
      <c r="FM84" s="66"/>
      <c r="FN84" s="66"/>
      <c r="FO84" s="66"/>
      <c r="FP84" s="66"/>
      <c r="FQ84" s="66"/>
      <c r="FR84" s="66"/>
      <c r="FS84" s="66"/>
      <c r="FT84" s="66"/>
      <c r="FU84" s="66"/>
      <c r="FV84" s="66"/>
      <c r="FW84" s="66"/>
      <c r="FX84" s="66"/>
      <c r="FY84" s="66"/>
      <c r="FZ84" s="66"/>
      <c r="GA84" s="66"/>
      <c r="GB84" s="66"/>
      <c r="GC84" s="66"/>
      <c r="GD84" s="66"/>
      <c r="GE84" s="66"/>
      <c r="GF84" s="66"/>
      <c r="GG84" s="66"/>
      <c r="GH84" s="66"/>
      <c r="GI84" s="66"/>
      <c r="GJ84" s="66"/>
      <c r="GK84" s="66"/>
      <c r="GL84" s="66"/>
      <c r="GM84" s="66"/>
      <c r="GN84" s="66"/>
      <c r="GO84" s="66"/>
      <c r="GP84" s="66"/>
      <c r="GQ84" s="66"/>
      <c r="GR84" s="66"/>
      <c r="GS84" s="66"/>
      <c r="GT84" s="66"/>
      <c r="GU84" s="66"/>
      <c r="GV84" s="66"/>
      <c r="GW84" s="66"/>
      <c r="GX84" s="66"/>
      <c r="GY84" s="66"/>
      <c r="GZ84" s="66"/>
      <c r="HA84" s="66"/>
      <c r="HB84" s="66"/>
      <c r="HC84" s="66"/>
      <c r="HD84" s="66"/>
      <c r="HE84" s="66"/>
      <c r="HF84" s="66"/>
      <c r="HG84" s="66"/>
      <c r="HH84" s="66"/>
    </row>
    <row r="85" spans="1:216" s="4" customFormat="1" ht="51" customHeight="1" x14ac:dyDescent="0.15">
      <c r="A85" s="75" t="s">
        <v>83</v>
      </c>
      <c r="B85" s="75"/>
      <c r="C85" s="75"/>
      <c r="D85" s="76" t="s">
        <v>567</v>
      </c>
      <c r="E85" s="76"/>
      <c r="F85" s="76"/>
      <c r="G85" s="76"/>
      <c r="H85" s="76"/>
      <c r="I85" s="76"/>
      <c r="J85" s="76"/>
      <c r="K85" s="76"/>
      <c r="L85" s="76"/>
      <c r="M85" s="76"/>
      <c r="N85" s="90"/>
      <c r="O85" s="90"/>
      <c r="P85" s="90"/>
      <c r="Q85" s="90"/>
      <c r="R85" s="90"/>
      <c r="S85" s="90"/>
      <c r="T85" s="87"/>
      <c r="U85" s="88"/>
      <c r="V85" s="88"/>
      <c r="W85" s="88"/>
      <c r="X85" s="89"/>
      <c r="Y85" s="87"/>
      <c r="Z85" s="88"/>
      <c r="AA85" s="88"/>
      <c r="AB85" s="88"/>
      <c r="AC85" s="88"/>
      <c r="AD85" s="88"/>
      <c r="AE85" s="88"/>
      <c r="AF85" s="89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78"/>
      <c r="AW85" s="78"/>
      <c r="AX85" s="78"/>
      <c r="AY85" s="78"/>
      <c r="AZ85" s="78"/>
      <c r="BA85" s="66"/>
      <c r="BB85" s="66"/>
      <c r="BC85" s="66"/>
      <c r="BD85" s="66"/>
      <c r="BE85" s="66"/>
      <c r="BF85" s="66"/>
      <c r="BG85" s="66"/>
      <c r="BH85" s="66"/>
      <c r="BI85" s="66"/>
      <c r="BJ85" s="66"/>
      <c r="BK85" s="66"/>
      <c r="BL85" s="66"/>
      <c r="BM85" s="66"/>
      <c r="BN85" s="66"/>
      <c r="BO85" s="66"/>
      <c r="BP85" s="66"/>
      <c r="BQ85" s="66"/>
      <c r="BR85" s="66"/>
      <c r="BS85" s="66"/>
      <c r="BT85" s="66"/>
      <c r="BU85" s="78"/>
      <c r="BV85" s="78"/>
      <c r="BW85" s="78"/>
      <c r="BX85" s="78"/>
      <c r="BY85" s="78"/>
      <c r="BZ85" s="66"/>
      <c r="CA85" s="66"/>
      <c r="CB85" s="66"/>
      <c r="CC85" s="66"/>
      <c r="CD85" s="66"/>
      <c r="CE85" s="77" t="s">
        <v>346</v>
      </c>
      <c r="CF85" s="77"/>
      <c r="CG85" s="77"/>
      <c r="CH85" s="77"/>
      <c r="CI85" s="77"/>
      <c r="CJ85" s="77" t="s">
        <v>346</v>
      </c>
      <c r="CK85" s="77"/>
      <c r="CL85" s="77"/>
      <c r="CM85" s="77"/>
      <c r="CN85" s="77"/>
      <c r="CO85" s="81">
        <f>EC85+DN85+DI85</f>
        <v>24496.838246400006</v>
      </c>
      <c r="CP85" s="81"/>
      <c r="CQ85" s="81"/>
      <c r="CR85" s="81"/>
      <c r="CS85" s="81"/>
      <c r="CT85" s="79"/>
      <c r="CU85" s="79"/>
      <c r="CV85" s="79"/>
      <c r="CW85" s="79"/>
      <c r="CX85" s="79"/>
      <c r="CY85" s="79"/>
      <c r="CZ85" s="79"/>
      <c r="DA85" s="79"/>
      <c r="DB85" s="79"/>
      <c r="DC85" s="79"/>
      <c r="DD85" s="79"/>
      <c r="DE85" s="79"/>
      <c r="DF85" s="79"/>
      <c r="DG85" s="79"/>
      <c r="DH85" s="79"/>
      <c r="DI85" s="82"/>
      <c r="DJ85" s="82"/>
      <c r="DK85" s="82"/>
      <c r="DL85" s="82"/>
      <c r="DM85" s="82"/>
      <c r="DN85" s="82"/>
      <c r="DO85" s="82"/>
      <c r="DP85" s="82"/>
      <c r="DQ85" s="82"/>
      <c r="DR85" s="82"/>
      <c r="DS85" s="83"/>
      <c r="DT85" s="83"/>
      <c r="DU85" s="83"/>
      <c r="DV85" s="83"/>
      <c r="DW85" s="83"/>
      <c r="DX85" s="83"/>
      <c r="DY85" s="83"/>
      <c r="DZ85" s="83"/>
      <c r="EA85" s="83"/>
      <c r="EB85" s="83"/>
      <c r="EC85" s="84">
        <f>12564*2*1.04*1.04*1.04*1.04/1.2</f>
        <v>24496.838246400006</v>
      </c>
      <c r="ED85" s="85"/>
      <c r="EE85" s="85"/>
      <c r="EF85" s="85"/>
      <c r="EG85" s="85"/>
      <c r="EH85" s="86"/>
      <c r="EI85" s="87"/>
      <c r="EJ85" s="88"/>
      <c r="EK85" s="88"/>
      <c r="EL85" s="88"/>
      <c r="EM85" s="89"/>
      <c r="EN85" s="83"/>
      <c r="EO85" s="83"/>
      <c r="EP85" s="83"/>
      <c r="EQ85" s="83"/>
      <c r="ER85" s="83"/>
      <c r="ES85" s="83"/>
      <c r="ET85" s="83">
        <f>CO85-EN85</f>
        <v>24496.838246400006</v>
      </c>
      <c r="EU85" s="83"/>
      <c r="EV85" s="83"/>
      <c r="EW85" s="83"/>
      <c r="EX85" s="83"/>
      <c r="EY85" s="83"/>
      <c r="EZ85" s="66"/>
      <c r="FA85" s="66"/>
      <c r="FB85" s="66"/>
      <c r="FC85" s="66"/>
      <c r="FD85" s="66"/>
      <c r="FE85" s="66"/>
      <c r="FF85" s="66"/>
      <c r="FG85" s="66"/>
      <c r="FH85" s="66"/>
      <c r="FI85" s="66"/>
      <c r="FJ85" s="66"/>
      <c r="FK85" s="66"/>
      <c r="FL85" s="66"/>
      <c r="FM85" s="66"/>
      <c r="FN85" s="66"/>
      <c r="FO85" s="66"/>
      <c r="FP85" s="66"/>
      <c r="FQ85" s="66"/>
      <c r="FR85" s="66"/>
      <c r="FS85" s="66"/>
      <c r="FT85" s="66"/>
      <c r="FU85" s="66"/>
      <c r="FV85" s="66"/>
      <c r="FW85" s="66"/>
      <c r="FX85" s="66"/>
      <c r="FY85" s="66"/>
      <c r="FZ85" s="66"/>
      <c r="GA85" s="66"/>
      <c r="GB85" s="66"/>
      <c r="GC85" s="66"/>
      <c r="GD85" s="66"/>
      <c r="GE85" s="66"/>
      <c r="GF85" s="66"/>
      <c r="GG85" s="66"/>
      <c r="GH85" s="66"/>
      <c r="GI85" s="66"/>
      <c r="GJ85" s="66"/>
      <c r="GK85" s="66"/>
      <c r="GL85" s="66"/>
      <c r="GM85" s="66"/>
      <c r="GN85" s="66"/>
      <c r="GO85" s="66"/>
      <c r="GP85" s="66"/>
      <c r="GQ85" s="66"/>
      <c r="GR85" s="66"/>
      <c r="GS85" s="66"/>
      <c r="GT85" s="66"/>
      <c r="GU85" s="66"/>
      <c r="GV85" s="66"/>
      <c r="GW85" s="66"/>
      <c r="GX85" s="66"/>
      <c r="GY85" s="66"/>
      <c r="GZ85" s="66"/>
      <c r="HA85" s="66"/>
      <c r="HB85" s="66"/>
      <c r="HC85" s="66"/>
      <c r="HD85" s="66"/>
      <c r="HE85" s="66"/>
      <c r="HF85" s="66"/>
      <c r="HG85" s="66"/>
      <c r="HH85" s="66"/>
    </row>
    <row r="86" spans="1:216" s="4" customFormat="1" ht="43.5" customHeight="1" x14ac:dyDescent="0.15">
      <c r="A86" s="75" t="s">
        <v>84</v>
      </c>
      <c r="B86" s="75"/>
      <c r="C86" s="75"/>
      <c r="D86" s="76" t="s">
        <v>568</v>
      </c>
      <c r="E86" s="76"/>
      <c r="F86" s="76"/>
      <c r="G86" s="76"/>
      <c r="H86" s="76"/>
      <c r="I86" s="76"/>
      <c r="J86" s="76"/>
      <c r="K86" s="76"/>
      <c r="L86" s="76"/>
      <c r="M86" s="76"/>
      <c r="N86" s="90"/>
      <c r="O86" s="90"/>
      <c r="P86" s="90"/>
      <c r="Q86" s="90"/>
      <c r="R86" s="90"/>
      <c r="S86" s="90"/>
      <c r="T86" s="87"/>
      <c r="U86" s="88"/>
      <c r="V86" s="88"/>
      <c r="W86" s="88"/>
      <c r="X86" s="88"/>
      <c r="Y86" s="87"/>
      <c r="Z86" s="88"/>
      <c r="AA86" s="88"/>
      <c r="AB86" s="88"/>
      <c r="AC86" s="88"/>
      <c r="AD86" s="88"/>
      <c r="AE86" s="88"/>
      <c r="AF86" s="89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78"/>
      <c r="AW86" s="78"/>
      <c r="AX86" s="78"/>
      <c r="AY86" s="78"/>
      <c r="AZ86" s="78"/>
      <c r="BA86" s="66"/>
      <c r="BB86" s="66"/>
      <c r="BC86" s="66"/>
      <c r="BD86" s="66"/>
      <c r="BE86" s="66"/>
      <c r="BF86" s="66"/>
      <c r="BG86" s="66"/>
      <c r="BH86" s="66"/>
      <c r="BI86" s="66"/>
      <c r="BJ86" s="66"/>
      <c r="BK86" s="66"/>
      <c r="BL86" s="66"/>
      <c r="BM86" s="66"/>
      <c r="BN86" s="66"/>
      <c r="BO86" s="66"/>
      <c r="BP86" s="66"/>
      <c r="BQ86" s="66"/>
      <c r="BR86" s="66"/>
      <c r="BS86" s="66"/>
      <c r="BT86" s="66"/>
      <c r="BU86" s="78"/>
      <c r="BV86" s="78"/>
      <c r="BW86" s="78"/>
      <c r="BX86" s="78"/>
      <c r="BY86" s="78"/>
      <c r="BZ86" s="66"/>
      <c r="CA86" s="66"/>
      <c r="CB86" s="66"/>
      <c r="CC86" s="66"/>
      <c r="CD86" s="66"/>
      <c r="CE86" s="77" t="s">
        <v>490</v>
      </c>
      <c r="CF86" s="77"/>
      <c r="CG86" s="77"/>
      <c r="CH86" s="77"/>
      <c r="CI86" s="77"/>
      <c r="CJ86" s="77" t="s">
        <v>346</v>
      </c>
      <c r="CK86" s="77"/>
      <c r="CL86" s="77"/>
      <c r="CM86" s="77"/>
      <c r="CN86" s="77"/>
      <c r="CO86" s="81">
        <f>EC86+DN86+DI86+DX86</f>
        <v>48000.073333333334</v>
      </c>
      <c r="CP86" s="81"/>
      <c r="CQ86" s="81"/>
      <c r="CR86" s="81"/>
      <c r="CS86" s="81"/>
      <c r="CT86" s="79"/>
      <c r="CU86" s="79"/>
      <c r="CV86" s="79"/>
      <c r="CW86" s="79"/>
      <c r="CX86" s="79"/>
      <c r="CY86" s="79"/>
      <c r="CZ86" s="79"/>
      <c r="DA86" s="79"/>
      <c r="DB86" s="79"/>
      <c r="DC86" s="79"/>
      <c r="DD86" s="79"/>
      <c r="DE86" s="79"/>
      <c r="DF86" s="79"/>
      <c r="DG86" s="79"/>
      <c r="DH86" s="79"/>
      <c r="DI86" s="83"/>
      <c r="DJ86" s="83"/>
      <c r="DK86" s="83"/>
      <c r="DL86" s="83"/>
      <c r="DM86" s="83"/>
      <c r="DN86" s="83"/>
      <c r="DO86" s="83"/>
      <c r="DP86" s="83"/>
      <c r="DQ86" s="83"/>
      <c r="DR86" s="83"/>
      <c r="DS86" s="83"/>
      <c r="DT86" s="83"/>
      <c r="DU86" s="83"/>
      <c r="DV86" s="83"/>
      <c r="DW86" s="83"/>
      <c r="DX86" s="83">
        <f>11338.6*3/1.2</f>
        <v>28346.500000000004</v>
      </c>
      <c r="DY86" s="83"/>
      <c r="DZ86" s="83"/>
      <c r="EA86" s="83"/>
      <c r="EB86" s="83"/>
      <c r="EC86" s="84">
        <f>11338.6*2*1.04/1.2</f>
        <v>19653.573333333334</v>
      </c>
      <c r="ED86" s="85"/>
      <c r="EE86" s="85"/>
      <c r="EF86" s="85"/>
      <c r="EG86" s="85"/>
      <c r="EH86" s="86"/>
      <c r="EI86" s="87"/>
      <c r="EJ86" s="88"/>
      <c r="EK86" s="88"/>
      <c r="EL86" s="88"/>
      <c r="EM86" s="89"/>
      <c r="EN86" s="83"/>
      <c r="EO86" s="83"/>
      <c r="EP86" s="83"/>
      <c r="EQ86" s="83"/>
      <c r="ER86" s="83"/>
      <c r="ES86" s="83"/>
      <c r="ET86" s="83">
        <f>CO86-EN86</f>
        <v>48000.073333333334</v>
      </c>
      <c r="EU86" s="83"/>
      <c r="EV86" s="83"/>
      <c r="EW86" s="83"/>
      <c r="EX86" s="83"/>
      <c r="EY86" s="83"/>
      <c r="EZ86" s="66"/>
      <c r="FA86" s="66"/>
      <c r="FB86" s="66"/>
      <c r="FC86" s="66"/>
      <c r="FD86" s="66"/>
      <c r="FE86" s="66"/>
      <c r="FF86" s="66"/>
      <c r="FG86" s="66"/>
      <c r="FH86" s="66"/>
      <c r="FI86" s="66"/>
      <c r="FJ86" s="66"/>
      <c r="FK86" s="66"/>
      <c r="FL86" s="66"/>
      <c r="FM86" s="66"/>
      <c r="FN86" s="66"/>
      <c r="FO86" s="66"/>
      <c r="FP86" s="66"/>
      <c r="FQ86" s="66"/>
      <c r="FR86" s="66"/>
      <c r="FS86" s="66"/>
      <c r="FT86" s="66"/>
      <c r="FU86" s="66"/>
      <c r="FV86" s="66"/>
      <c r="FW86" s="66"/>
      <c r="FX86" s="66"/>
      <c r="FY86" s="66"/>
      <c r="FZ86" s="66"/>
      <c r="GA86" s="66"/>
      <c r="GB86" s="66"/>
      <c r="GC86" s="66"/>
      <c r="GD86" s="66"/>
      <c r="GE86" s="66"/>
      <c r="GF86" s="66"/>
      <c r="GG86" s="66"/>
      <c r="GH86" s="66"/>
      <c r="GI86" s="66"/>
      <c r="GJ86" s="66"/>
      <c r="GK86" s="66"/>
      <c r="GL86" s="66"/>
      <c r="GM86" s="66"/>
      <c r="GN86" s="66"/>
      <c r="GO86" s="66"/>
      <c r="GP86" s="66"/>
      <c r="GQ86" s="66"/>
      <c r="GR86" s="66"/>
      <c r="GS86" s="66"/>
      <c r="GT86" s="66"/>
      <c r="GU86" s="66"/>
      <c r="GV86" s="66"/>
      <c r="GW86" s="66"/>
      <c r="GX86" s="66"/>
      <c r="GY86" s="66"/>
      <c r="GZ86" s="66"/>
      <c r="HA86" s="66"/>
      <c r="HB86" s="66"/>
      <c r="HC86" s="66"/>
      <c r="HD86" s="66"/>
      <c r="HE86" s="66"/>
      <c r="HF86" s="66"/>
      <c r="HG86" s="66"/>
      <c r="HH86" s="66"/>
    </row>
    <row r="87" spans="1:216" s="4" customFormat="1" ht="43.5" customHeight="1" x14ac:dyDescent="0.15">
      <c r="A87" s="75" t="s">
        <v>506</v>
      </c>
      <c r="B87" s="75"/>
      <c r="C87" s="75"/>
      <c r="D87" s="76" t="s">
        <v>594</v>
      </c>
      <c r="E87" s="76"/>
      <c r="F87" s="76"/>
      <c r="G87" s="76"/>
      <c r="H87" s="76"/>
      <c r="I87" s="76"/>
      <c r="J87" s="76"/>
      <c r="K87" s="76"/>
      <c r="L87" s="76"/>
      <c r="M87" s="76"/>
      <c r="N87" s="90"/>
      <c r="O87" s="90"/>
      <c r="P87" s="90"/>
      <c r="Q87" s="90"/>
      <c r="R87" s="90"/>
      <c r="S87" s="90"/>
      <c r="T87" s="87"/>
      <c r="U87" s="88"/>
      <c r="V87" s="88"/>
      <c r="W87" s="88"/>
      <c r="X87" s="89"/>
      <c r="Y87" s="87"/>
      <c r="Z87" s="88"/>
      <c r="AA87" s="88"/>
      <c r="AB87" s="88"/>
      <c r="AC87" s="88"/>
      <c r="AD87" s="88"/>
      <c r="AE87" s="88"/>
      <c r="AF87" s="89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78"/>
      <c r="AW87" s="78"/>
      <c r="AX87" s="78"/>
      <c r="AY87" s="78"/>
      <c r="AZ87" s="78"/>
      <c r="BA87" s="66"/>
      <c r="BB87" s="66"/>
      <c r="BC87" s="66"/>
      <c r="BD87" s="66"/>
      <c r="BE87" s="66"/>
      <c r="BF87" s="66"/>
      <c r="BG87" s="66"/>
      <c r="BH87" s="66"/>
      <c r="BI87" s="66"/>
      <c r="BJ87" s="66"/>
      <c r="BK87" s="66"/>
      <c r="BL87" s="66"/>
      <c r="BM87" s="66"/>
      <c r="BN87" s="66"/>
      <c r="BO87" s="66"/>
      <c r="BP87" s="66"/>
      <c r="BQ87" s="66"/>
      <c r="BR87" s="66"/>
      <c r="BS87" s="66"/>
      <c r="BT87" s="66"/>
      <c r="BU87" s="78"/>
      <c r="BV87" s="78"/>
      <c r="BW87" s="78"/>
      <c r="BX87" s="78"/>
      <c r="BY87" s="78"/>
      <c r="BZ87" s="66"/>
      <c r="CA87" s="66"/>
      <c r="CB87" s="66"/>
      <c r="CC87" s="66"/>
      <c r="CD87" s="66"/>
      <c r="CE87" s="77" t="s">
        <v>500</v>
      </c>
      <c r="CF87" s="77"/>
      <c r="CG87" s="77"/>
      <c r="CH87" s="77"/>
      <c r="CI87" s="77"/>
      <c r="CJ87" s="77" t="s">
        <v>500</v>
      </c>
      <c r="CK87" s="77"/>
      <c r="CL87" s="77"/>
      <c r="CM87" s="77"/>
      <c r="CN87" s="77"/>
      <c r="CO87" s="81">
        <f>DN87</f>
        <v>4596.8520046275216</v>
      </c>
      <c r="CP87" s="81"/>
      <c r="CQ87" s="81"/>
      <c r="CR87" s="81"/>
      <c r="CS87" s="81"/>
      <c r="CT87" s="79"/>
      <c r="CU87" s="79"/>
      <c r="CV87" s="79"/>
      <c r="CW87" s="79"/>
      <c r="CX87" s="79"/>
      <c r="CY87" s="79"/>
      <c r="CZ87" s="79"/>
      <c r="DA87" s="79"/>
      <c r="DB87" s="79"/>
      <c r="DC87" s="79"/>
      <c r="DD87" s="79"/>
      <c r="DE87" s="79"/>
      <c r="DF87" s="79"/>
      <c r="DG87" s="79"/>
      <c r="DH87" s="79"/>
      <c r="DI87" s="83"/>
      <c r="DJ87" s="83"/>
      <c r="DK87" s="83"/>
      <c r="DL87" s="83"/>
      <c r="DM87" s="83"/>
      <c r="DN87" s="83">
        <f>3102.5/1.04/1.04/1.04/1.2*2</f>
        <v>4596.8520046275216</v>
      </c>
      <c r="DO87" s="83"/>
      <c r="DP87" s="83"/>
      <c r="DQ87" s="83"/>
      <c r="DR87" s="83"/>
      <c r="DS87" s="83"/>
      <c r="DT87" s="83"/>
      <c r="DU87" s="83"/>
      <c r="DV87" s="83"/>
      <c r="DW87" s="83"/>
      <c r="DX87" s="83"/>
      <c r="DY87" s="83"/>
      <c r="DZ87" s="83"/>
      <c r="EA87" s="83"/>
      <c r="EB87" s="83"/>
      <c r="EC87" s="84"/>
      <c r="ED87" s="85"/>
      <c r="EE87" s="85"/>
      <c r="EF87" s="85"/>
      <c r="EG87" s="85"/>
      <c r="EH87" s="86"/>
      <c r="EI87" s="87"/>
      <c r="EJ87" s="88"/>
      <c r="EK87" s="88"/>
      <c r="EL87" s="88"/>
      <c r="EM87" s="89"/>
      <c r="EN87" s="83"/>
      <c r="EO87" s="83"/>
      <c r="EP87" s="83"/>
      <c r="EQ87" s="83"/>
      <c r="ER87" s="83"/>
      <c r="ES87" s="83"/>
      <c r="ET87" s="83">
        <f>DN87</f>
        <v>4596.8520046275216</v>
      </c>
      <c r="EU87" s="83"/>
      <c r="EV87" s="83"/>
      <c r="EW87" s="83"/>
      <c r="EX87" s="83"/>
      <c r="EY87" s="83"/>
      <c r="EZ87" s="66"/>
      <c r="FA87" s="66"/>
      <c r="FB87" s="66"/>
      <c r="FC87" s="66"/>
      <c r="FD87" s="66"/>
      <c r="FE87" s="66"/>
      <c r="FF87" s="66"/>
      <c r="FG87" s="66"/>
      <c r="FH87" s="66"/>
      <c r="FI87" s="66"/>
      <c r="FJ87" s="66"/>
      <c r="FK87" s="66"/>
      <c r="FL87" s="66"/>
      <c r="FM87" s="66"/>
      <c r="FN87" s="66"/>
      <c r="FO87" s="66"/>
      <c r="FP87" s="66"/>
      <c r="FQ87" s="66"/>
      <c r="FR87" s="66"/>
      <c r="FS87" s="66"/>
      <c r="FT87" s="66"/>
      <c r="FU87" s="66"/>
      <c r="FV87" s="66"/>
      <c r="FW87" s="66"/>
      <c r="FX87" s="66"/>
      <c r="FY87" s="66"/>
      <c r="FZ87" s="66"/>
      <c r="GA87" s="66"/>
      <c r="GB87" s="66"/>
      <c r="GC87" s="66"/>
      <c r="GD87" s="66"/>
      <c r="GE87" s="66"/>
      <c r="GF87" s="66"/>
      <c r="GG87" s="66"/>
      <c r="GH87" s="66"/>
      <c r="GI87" s="66"/>
      <c r="GJ87" s="66"/>
      <c r="GK87" s="66"/>
      <c r="GL87" s="66"/>
      <c r="GM87" s="66"/>
      <c r="GN87" s="66"/>
      <c r="GO87" s="66"/>
      <c r="GP87" s="66"/>
      <c r="GQ87" s="66"/>
      <c r="GR87" s="66"/>
      <c r="GS87" s="66"/>
      <c r="GT87" s="66"/>
      <c r="GU87" s="66"/>
      <c r="GV87" s="66"/>
      <c r="GW87" s="66"/>
      <c r="GX87" s="66"/>
      <c r="GY87" s="66"/>
      <c r="GZ87" s="66"/>
      <c r="HA87" s="66"/>
      <c r="HB87" s="66"/>
      <c r="HC87" s="66"/>
      <c r="HD87" s="66"/>
      <c r="HE87" s="66"/>
      <c r="HF87" s="66"/>
      <c r="HG87" s="66"/>
      <c r="HH87" s="66"/>
    </row>
    <row r="88" spans="1:216" s="4" customFormat="1" ht="55.5" customHeight="1" x14ac:dyDescent="0.15">
      <c r="A88" s="75" t="s">
        <v>556</v>
      </c>
      <c r="B88" s="75"/>
      <c r="C88" s="75"/>
      <c r="D88" s="76" t="s">
        <v>569</v>
      </c>
      <c r="E88" s="76"/>
      <c r="F88" s="76"/>
      <c r="G88" s="76"/>
      <c r="H88" s="76"/>
      <c r="I88" s="76"/>
      <c r="J88" s="76"/>
      <c r="K88" s="76"/>
      <c r="L88" s="76"/>
      <c r="M88" s="76"/>
      <c r="N88" s="90"/>
      <c r="O88" s="90"/>
      <c r="P88" s="90"/>
      <c r="Q88" s="90"/>
      <c r="R88" s="90"/>
      <c r="S88" s="90"/>
      <c r="T88" s="87"/>
      <c r="U88" s="88"/>
      <c r="V88" s="88"/>
      <c r="W88" s="88"/>
      <c r="X88" s="89"/>
      <c r="Y88" s="87"/>
      <c r="Z88" s="88"/>
      <c r="AA88" s="88"/>
      <c r="AB88" s="88"/>
      <c r="AC88" s="88"/>
      <c r="AD88" s="88"/>
      <c r="AE88" s="88"/>
      <c r="AF88" s="89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78"/>
      <c r="AW88" s="78"/>
      <c r="AX88" s="78"/>
      <c r="AY88" s="78"/>
      <c r="AZ88" s="78"/>
      <c r="BA88" s="66"/>
      <c r="BB88" s="66"/>
      <c r="BC88" s="66"/>
      <c r="BD88" s="66"/>
      <c r="BE88" s="66"/>
      <c r="BF88" s="66"/>
      <c r="BG88" s="66"/>
      <c r="BH88" s="66"/>
      <c r="BI88" s="66"/>
      <c r="BJ88" s="66"/>
      <c r="BK88" s="66"/>
      <c r="BL88" s="66"/>
      <c r="BM88" s="66"/>
      <c r="BN88" s="66"/>
      <c r="BO88" s="66"/>
      <c r="BP88" s="66"/>
      <c r="BQ88" s="66"/>
      <c r="BR88" s="66"/>
      <c r="BS88" s="66"/>
      <c r="BT88" s="66"/>
      <c r="BU88" s="78"/>
      <c r="BV88" s="78"/>
      <c r="BW88" s="78"/>
      <c r="BX88" s="78"/>
      <c r="BY88" s="78"/>
      <c r="BZ88" s="66"/>
      <c r="CA88" s="66"/>
      <c r="CB88" s="66"/>
      <c r="CC88" s="66"/>
      <c r="CD88" s="66"/>
      <c r="CE88" s="77" t="s">
        <v>500</v>
      </c>
      <c r="CF88" s="77"/>
      <c r="CG88" s="77"/>
      <c r="CH88" s="77"/>
      <c r="CI88" s="77"/>
      <c r="CJ88" s="77" t="s">
        <v>490</v>
      </c>
      <c r="CK88" s="77"/>
      <c r="CL88" s="77"/>
      <c r="CM88" s="77"/>
      <c r="CN88" s="77"/>
      <c r="CO88" s="81">
        <f>DX88+DN88</f>
        <v>14255.505547337278</v>
      </c>
      <c r="CP88" s="81"/>
      <c r="CQ88" s="81"/>
      <c r="CR88" s="81"/>
      <c r="CS88" s="81"/>
      <c r="CT88" s="79"/>
      <c r="CU88" s="79"/>
      <c r="CV88" s="79"/>
      <c r="CW88" s="79"/>
      <c r="CX88" s="79"/>
      <c r="CY88" s="79"/>
      <c r="CZ88" s="79"/>
      <c r="DA88" s="79"/>
      <c r="DB88" s="79"/>
      <c r="DC88" s="79"/>
      <c r="DD88" s="79"/>
      <c r="DE88" s="79"/>
      <c r="DF88" s="79"/>
      <c r="DG88" s="79"/>
      <c r="DH88" s="79"/>
      <c r="DI88" s="83"/>
      <c r="DJ88" s="83"/>
      <c r="DK88" s="83"/>
      <c r="DL88" s="83"/>
      <c r="DM88" s="83"/>
      <c r="DN88" s="83">
        <f>(11698.6/2*1/1.04/1.04)/1.2</f>
        <v>4506.6722140039446</v>
      </c>
      <c r="DO88" s="83"/>
      <c r="DP88" s="83"/>
      <c r="DQ88" s="83"/>
      <c r="DR88" s="83"/>
      <c r="DS88" s="83"/>
      <c r="DT88" s="83"/>
      <c r="DU88" s="83"/>
      <c r="DV88" s="83"/>
      <c r="DW88" s="83"/>
      <c r="DX88" s="83">
        <f>(11698.6/2*2)/1.2</f>
        <v>9748.8333333333339</v>
      </c>
      <c r="DY88" s="83"/>
      <c r="DZ88" s="83"/>
      <c r="EA88" s="83"/>
      <c r="EB88" s="83"/>
      <c r="EC88" s="84"/>
      <c r="ED88" s="85"/>
      <c r="EE88" s="85"/>
      <c r="EF88" s="85"/>
      <c r="EG88" s="85"/>
      <c r="EH88" s="86"/>
      <c r="EI88" s="87"/>
      <c r="EJ88" s="88"/>
      <c r="EK88" s="88"/>
      <c r="EL88" s="88"/>
      <c r="EM88" s="89"/>
      <c r="EN88" s="83"/>
      <c r="EO88" s="83"/>
      <c r="EP88" s="83"/>
      <c r="EQ88" s="83"/>
      <c r="ER88" s="83"/>
      <c r="ES88" s="83"/>
      <c r="ET88" s="83">
        <f t="shared" ref="ET88:ET92" si="4">CO88</f>
        <v>14255.505547337278</v>
      </c>
      <c r="EU88" s="83"/>
      <c r="EV88" s="83"/>
      <c r="EW88" s="83"/>
      <c r="EX88" s="83"/>
      <c r="EY88" s="83"/>
      <c r="EZ88" s="66"/>
      <c r="FA88" s="66"/>
      <c r="FB88" s="66"/>
      <c r="FC88" s="66"/>
      <c r="FD88" s="66"/>
      <c r="FE88" s="66"/>
      <c r="FF88" s="66"/>
      <c r="FG88" s="66"/>
      <c r="FH88" s="66"/>
      <c r="FI88" s="66"/>
      <c r="FJ88" s="66"/>
      <c r="FK88" s="66"/>
      <c r="FL88" s="66"/>
      <c r="FM88" s="66"/>
      <c r="FN88" s="66"/>
      <c r="FO88" s="66"/>
      <c r="FP88" s="66"/>
      <c r="FQ88" s="66"/>
      <c r="FR88" s="66"/>
      <c r="FS88" s="66"/>
      <c r="FT88" s="66"/>
      <c r="FU88" s="66"/>
      <c r="FV88" s="66"/>
      <c r="FW88" s="66"/>
      <c r="FX88" s="66"/>
      <c r="FY88" s="66"/>
      <c r="FZ88" s="66"/>
      <c r="GA88" s="66"/>
      <c r="GB88" s="66"/>
      <c r="GC88" s="66"/>
      <c r="GD88" s="66"/>
      <c r="GE88" s="66"/>
      <c r="GF88" s="66"/>
      <c r="GG88" s="66"/>
      <c r="GH88" s="66"/>
      <c r="GI88" s="66"/>
      <c r="GJ88" s="66"/>
      <c r="GK88" s="66"/>
      <c r="GL88" s="66"/>
      <c r="GM88" s="66"/>
      <c r="GN88" s="66"/>
      <c r="GO88" s="66"/>
      <c r="GP88" s="66"/>
      <c r="GQ88" s="66"/>
      <c r="GR88" s="66"/>
      <c r="GS88" s="66"/>
      <c r="GT88" s="66"/>
      <c r="GU88" s="66"/>
      <c r="GV88" s="66"/>
      <c r="GW88" s="66"/>
      <c r="GX88" s="66"/>
      <c r="GY88" s="66"/>
      <c r="GZ88" s="66"/>
      <c r="HA88" s="66"/>
      <c r="HB88" s="66"/>
      <c r="HC88" s="66"/>
      <c r="HD88" s="66"/>
      <c r="HE88" s="66"/>
      <c r="HF88" s="66"/>
      <c r="HG88" s="66"/>
      <c r="HH88" s="66"/>
    </row>
    <row r="89" spans="1:216" s="4" customFormat="1" ht="45" customHeight="1" x14ac:dyDescent="0.15">
      <c r="A89" s="75" t="s">
        <v>507</v>
      </c>
      <c r="B89" s="75"/>
      <c r="C89" s="75"/>
      <c r="D89" s="76" t="s">
        <v>570</v>
      </c>
      <c r="E89" s="76"/>
      <c r="F89" s="76"/>
      <c r="G89" s="76"/>
      <c r="H89" s="76"/>
      <c r="I89" s="76"/>
      <c r="J89" s="76"/>
      <c r="K89" s="76"/>
      <c r="L89" s="76"/>
      <c r="M89" s="76"/>
      <c r="N89" s="90"/>
      <c r="O89" s="90"/>
      <c r="P89" s="90"/>
      <c r="Q89" s="90"/>
      <c r="R89" s="90"/>
      <c r="S89" s="90"/>
      <c r="T89" s="87"/>
      <c r="U89" s="88"/>
      <c r="V89" s="88"/>
      <c r="W89" s="88"/>
      <c r="X89" s="89"/>
      <c r="Y89" s="87"/>
      <c r="Z89" s="88"/>
      <c r="AA89" s="88"/>
      <c r="AB89" s="88"/>
      <c r="AC89" s="88"/>
      <c r="AD89" s="88"/>
      <c r="AE89" s="88"/>
      <c r="AF89" s="89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78"/>
      <c r="AW89" s="78"/>
      <c r="AX89" s="78"/>
      <c r="AY89" s="78"/>
      <c r="AZ89" s="78"/>
      <c r="BA89" s="66"/>
      <c r="BB89" s="66"/>
      <c r="BC89" s="66"/>
      <c r="BD89" s="66"/>
      <c r="BE89" s="66"/>
      <c r="BF89" s="66"/>
      <c r="BG89" s="66"/>
      <c r="BH89" s="66"/>
      <c r="BI89" s="66"/>
      <c r="BJ89" s="66"/>
      <c r="BK89" s="66"/>
      <c r="BL89" s="66"/>
      <c r="BM89" s="66"/>
      <c r="BN89" s="66"/>
      <c r="BO89" s="66"/>
      <c r="BP89" s="66"/>
      <c r="BQ89" s="66"/>
      <c r="BR89" s="66"/>
      <c r="BS89" s="66"/>
      <c r="BT89" s="66"/>
      <c r="BU89" s="78"/>
      <c r="BV89" s="78"/>
      <c r="BW89" s="78"/>
      <c r="BX89" s="78"/>
      <c r="BY89" s="78"/>
      <c r="BZ89" s="66"/>
      <c r="CA89" s="66"/>
      <c r="CB89" s="66"/>
      <c r="CC89" s="66"/>
      <c r="CD89" s="66"/>
      <c r="CE89" s="77" t="s">
        <v>490</v>
      </c>
      <c r="CF89" s="77"/>
      <c r="CG89" s="77"/>
      <c r="CH89" s="77"/>
      <c r="CI89" s="77"/>
      <c r="CJ89" s="77" t="s">
        <v>346</v>
      </c>
      <c r="CK89" s="77"/>
      <c r="CL89" s="77"/>
      <c r="CM89" s="77"/>
      <c r="CN89" s="77"/>
      <c r="CO89" s="81">
        <f>DX89+EC89</f>
        <v>27842.6</v>
      </c>
      <c r="CP89" s="81"/>
      <c r="CQ89" s="81"/>
      <c r="CR89" s="81"/>
      <c r="CS89" s="81"/>
      <c r="CT89" s="79"/>
      <c r="CU89" s="79"/>
      <c r="CV89" s="79"/>
      <c r="CW89" s="79"/>
      <c r="CX89" s="79"/>
      <c r="CY89" s="79"/>
      <c r="CZ89" s="79"/>
      <c r="DA89" s="79"/>
      <c r="DB89" s="79"/>
      <c r="DC89" s="79"/>
      <c r="DD89" s="79"/>
      <c r="DE89" s="79"/>
      <c r="DF89" s="79"/>
      <c r="DG89" s="79"/>
      <c r="DH89" s="79"/>
      <c r="DI89" s="83"/>
      <c r="DJ89" s="83"/>
      <c r="DK89" s="83"/>
      <c r="DL89" s="83"/>
      <c r="DM89" s="83"/>
      <c r="DN89" s="83"/>
      <c r="DO89" s="83"/>
      <c r="DP89" s="83"/>
      <c r="DQ89" s="83"/>
      <c r="DR89" s="83"/>
      <c r="DS89" s="83"/>
      <c r="DT89" s="83"/>
      <c r="DU89" s="83"/>
      <c r="DV89" s="83"/>
      <c r="DW89" s="83"/>
      <c r="DX89" s="83">
        <f>16378/1.2</f>
        <v>13648.333333333334</v>
      </c>
      <c r="DY89" s="83"/>
      <c r="DZ89" s="83"/>
      <c r="EA89" s="83"/>
      <c r="EB89" s="83"/>
      <c r="EC89" s="84">
        <f>16378*1.04/1.2</f>
        <v>14194.266666666666</v>
      </c>
      <c r="ED89" s="85"/>
      <c r="EE89" s="85"/>
      <c r="EF89" s="85"/>
      <c r="EG89" s="85"/>
      <c r="EH89" s="86"/>
      <c r="EI89" s="87"/>
      <c r="EJ89" s="88"/>
      <c r="EK89" s="88"/>
      <c r="EL89" s="88"/>
      <c r="EM89" s="89"/>
      <c r="EN89" s="83"/>
      <c r="EO89" s="83"/>
      <c r="EP89" s="83"/>
      <c r="EQ89" s="83"/>
      <c r="ER89" s="83"/>
      <c r="ES89" s="83"/>
      <c r="ET89" s="83">
        <f>CO89-EN89</f>
        <v>27842.6</v>
      </c>
      <c r="EU89" s="83"/>
      <c r="EV89" s="83"/>
      <c r="EW89" s="83"/>
      <c r="EX89" s="83"/>
      <c r="EY89" s="83"/>
      <c r="EZ89" s="66"/>
      <c r="FA89" s="66"/>
      <c r="FB89" s="66"/>
      <c r="FC89" s="66"/>
      <c r="FD89" s="66"/>
      <c r="FE89" s="66"/>
      <c r="FF89" s="66"/>
      <c r="FG89" s="66"/>
      <c r="FH89" s="66"/>
      <c r="FI89" s="66"/>
      <c r="FJ89" s="66"/>
      <c r="FK89" s="66"/>
      <c r="FL89" s="66"/>
      <c r="FM89" s="66"/>
      <c r="FN89" s="66"/>
      <c r="FO89" s="66"/>
      <c r="FP89" s="66"/>
      <c r="FQ89" s="66"/>
      <c r="FR89" s="66"/>
      <c r="FS89" s="66"/>
      <c r="FT89" s="66"/>
      <c r="FU89" s="66"/>
      <c r="FV89" s="66"/>
      <c r="FW89" s="66"/>
      <c r="FX89" s="66"/>
      <c r="FY89" s="66"/>
      <c r="FZ89" s="66"/>
      <c r="GA89" s="66"/>
      <c r="GB89" s="66"/>
      <c r="GC89" s="66"/>
      <c r="GD89" s="66"/>
      <c r="GE89" s="66"/>
      <c r="GF89" s="66"/>
      <c r="GG89" s="66"/>
      <c r="GH89" s="66"/>
      <c r="GI89" s="66"/>
      <c r="GJ89" s="66"/>
      <c r="GK89" s="66"/>
      <c r="GL89" s="66"/>
      <c r="GM89" s="66"/>
      <c r="GN89" s="66"/>
      <c r="GO89" s="66"/>
      <c r="GP89" s="66"/>
      <c r="GQ89" s="66"/>
      <c r="GR89" s="66"/>
      <c r="GS89" s="66"/>
      <c r="GT89" s="66"/>
      <c r="GU89" s="66"/>
      <c r="GV89" s="66"/>
      <c r="GW89" s="66"/>
      <c r="GX89" s="66"/>
      <c r="GY89" s="66"/>
      <c r="GZ89" s="66"/>
      <c r="HA89" s="66"/>
      <c r="HB89" s="66"/>
      <c r="HC89" s="66"/>
      <c r="HD89" s="66"/>
      <c r="HE89" s="66"/>
      <c r="HF89" s="66"/>
      <c r="HG89" s="66"/>
      <c r="HH89" s="66"/>
    </row>
    <row r="90" spans="1:216" s="4" customFormat="1" ht="42.75" customHeight="1" x14ac:dyDescent="0.15">
      <c r="A90" s="75" t="s">
        <v>508</v>
      </c>
      <c r="B90" s="75"/>
      <c r="C90" s="75"/>
      <c r="D90" s="76" t="s">
        <v>626</v>
      </c>
      <c r="E90" s="76"/>
      <c r="F90" s="76"/>
      <c r="G90" s="76"/>
      <c r="H90" s="76"/>
      <c r="I90" s="76"/>
      <c r="J90" s="76"/>
      <c r="K90" s="76"/>
      <c r="L90" s="76"/>
      <c r="M90" s="76"/>
      <c r="N90" s="90"/>
      <c r="O90" s="90"/>
      <c r="P90" s="90"/>
      <c r="Q90" s="90"/>
      <c r="R90" s="90"/>
      <c r="S90" s="90"/>
      <c r="T90" s="87"/>
      <c r="U90" s="88"/>
      <c r="V90" s="88"/>
      <c r="W90" s="88"/>
      <c r="X90" s="89"/>
      <c r="Y90" s="87"/>
      <c r="Z90" s="88"/>
      <c r="AA90" s="88"/>
      <c r="AB90" s="88"/>
      <c r="AC90" s="88"/>
      <c r="AD90" s="88"/>
      <c r="AE90" s="88"/>
      <c r="AF90" s="89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78"/>
      <c r="AW90" s="78"/>
      <c r="AX90" s="78"/>
      <c r="AY90" s="78"/>
      <c r="AZ90" s="78"/>
      <c r="BA90" s="66"/>
      <c r="BB90" s="66"/>
      <c r="BC90" s="66"/>
      <c r="BD90" s="66"/>
      <c r="BE90" s="66"/>
      <c r="BF90" s="66"/>
      <c r="BG90" s="66"/>
      <c r="BH90" s="66"/>
      <c r="BI90" s="66"/>
      <c r="BJ90" s="66"/>
      <c r="BK90" s="66"/>
      <c r="BL90" s="66"/>
      <c r="BM90" s="66"/>
      <c r="BN90" s="66"/>
      <c r="BO90" s="66"/>
      <c r="BP90" s="66"/>
      <c r="BQ90" s="66"/>
      <c r="BR90" s="66"/>
      <c r="BS90" s="66"/>
      <c r="BT90" s="66"/>
      <c r="BU90" s="78"/>
      <c r="BV90" s="78"/>
      <c r="BW90" s="78"/>
      <c r="BX90" s="78"/>
      <c r="BY90" s="78"/>
      <c r="BZ90" s="66"/>
      <c r="CA90" s="66"/>
      <c r="CB90" s="66"/>
      <c r="CC90" s="66"/>
      <c r="CD90" s="66"/>
      <c r="CE90" s="77" t="s">
        <v>346</v>
      </c>
      <c r="CF90" s="77"/>
      <c r="CG90" s="77"/>
      <c r="CH90" s="77"/>
      <c r="CI90" s="77"/>
      <c r="CJ90" s="77" t="s">
        <v>346</v>
      </c>
      <c r="CK90" s="77"/>
      <c r="CL90" s="77"/>
      <c r="CM90" s="77"/>
      <c r="CN90" s="77"/>
      <c r="CO90" s="81">
        <f>DX90+EC90+DN90+DI90+DS90</f>
        <v>13788.666666666668</v>
      </c>
      <c r="CP90" s="81"/>
      <c r="CQ90" s="81"/>
      <c r="CR90" s="81"/>
      <c r="CS90" s="81"/>
      <c r="CT90" s="79"/>
      <c r="CU90" s="79"/>
      <c r="CV90" s="79"/>
      <c r="CW90" s="79"/>
      <c r="CX90" s="79"/>
      <c r="CY90" s="79"/>
      <c r="CZ90" s="79"/>
      <c r="DA90" s="79"/>
      <c r="DB90" s="79"/>
      <c r="DC90" s="79"/>
      <c r="DD90" s="79"/>
      <c r="DE90" s="79"/>
      <c r="DF90" s="79"/>
      <c r="DG90" s="79"/>
      <c r="DH90" s="79"/>
      <c r="DI90" s="83"/>
      <c r="DJ90" s="83"/>
      <c r="DK90" s="83"/>
      <c r="DL90" s="83"/>
      <c r="DM90" s="83"/>
      <c r="DN90" s="83"/>
      <c r="DO90" s="83"/>
      <c r="DP90" s="83"/>
      <c r="DQ90" s="83"/>
      <c r="DR90" s="83"/>
      <c r="DS90" s="83"/>
      <c r="DT90" s="83"/>
      <c r="DU90" s="83"/>
      <c r="DV90" s="83"/>
      <c r="DW90" s="83"/>
      <c r="DX90" s="83"/>
      <c r="DY90" s="83"/>
      <c r="DZ90" s="83"/>
      <c r="EA90" s="83"/>
      <c r="EB90" s="83"/>
      <c r="EC90" s="84">
        <f>7955*2*1.04/1.2</f>
        <v>13788.666666666668</v>
      </c>
      <c r="ED90" s="85"/>
      <c r="EE90" s="85"/>
      <c r="EF90" s="85"/>
      <c r="EG90" s="85"/>
      <c r="EH90" s="86"/>
      <c r="EI90" s="87"/>
      <c r="EJ90" s="88"/>
      <c r="EK90" s="88"/>
      <c r="EL90" s="88"/>
      <c r="EM90" s="89"/>
      <c r="EN90" s="83"/>
      <c r="EO90" s="83"/>
      <c r="EP90" s="83"/>
      <c r="EQ90" s="83"/>
      <c r="ER90" s="83"/>
      <c r="ES90" s="83"/>
      <c r="ET90" s="83">
        <f>CO90</f>
        <v>13788.666666666668</v>
      </c>
      <c r="EU90" s="83"/>
      <c r="EV90" s="83"/>
      <c r="EW90" s="83"/>
      <c r="EX90" s="83"/>
      <c r="EY90" s="83"/>
      <c r="EZ90" s="66"/>
      <c r="FA90" s="66"/>
      <c r="FB90" s="66"/>
      <c r="FC90" s="66"/>
      <c r="FD90" s="66"/>
      <c r="FE90" s="66"/>
      <c r="FF90" s="66"/>
      <c r="FG90" s="66"/>
      <c r="FH90" s="66"/>
      <c r="FI90" s="66"/>
      <c r="FJ90" s="66"/>
      <c r="FK90" s="66"/>
      <c r="FL90" s="66"/>
      <c r="FM90" s="66"/>
      <c r="FN90" s="66"/>
      <c r="FO90" s="66"/>
      <c r="FP90" s="66"/>
      <c r="FQ90" s="66"/>
      <c r="FR90" s="66"/>
      <c r="FS90" s="66"/>
      <c r="FT90" s="66"/>
      <c r="FU90" s="66"/>
      <c r="FV90" s="66"/>
      <c r="FW90" s="66"/>
      <c r="FX90" s="66"/>
      <c r="FY90" s="66"/>
      <c r="FZ90" s="66"/>
      <c r="GA90" s="66"/>
      <c r="GB90" s="66"/>
      <c r="GC90" s="66"/>
      <c r="GD90" s="66"/>
      <c r="GE90" s="66"/>
      <c r="GF90" s="66"/>
      <c r="GG90" s="66"/>
      <c r="GH90" s="66"/>
      <c r="GI90" s="66"/>
      <c r="GJ90" s="66"/>
      <c r="GK90" s="66"/>
      <c r="GL90" s="66"/>
      <c r="GM90" s="66"/>
      <c r="GN90" s="66"/>
      <c r="GO90" s="66"/>
      <c r="GP90" s="66"/>
      <c r="GQ90" s="66"/>
      <c r="GR90" s="66"/>
      <c r="GS90" s="66"/>
      <c r="GT90" s="66"/>
      <c r="GU90" s="66"/>
      <c r="GV90" s="66"/>
      <c r="GW90" s="66"/>
      <c r="GX90" s="66"/>
      <c r="GY90" s="66"/>
      <c r="GZ90" s="66"/>
      <c r="HA90" s="66"/>
      <c r="HB90" s="66"/>
      <c r="HC90" s="66"/>
      <c r="HD90" s="66"/>
      <c r="HE90" s="66"/>
      <c r="HF90" s="66"/>
      <c r="HG90" s="66"/>
      <c r="HH90" s="66"/>
    </row>
    <row r="91" spans="1:216" s="4" customFormat="1" ht="42.75" customHeight="1" x14ac:dyDescent="0.15">
      <c r="A91" s="75" t="s">
        <v>591</v>
      </c>
      <c r="B91" s="75"/>
      <c r="C91" s="75"/>
      <c r="D91" s="76" t="s">
        <v>593</v>
      </c>
      <c r="E91" s="76"/>
      <c r="F91" s="76"/>
      <c r="G91" s="76"/>
      <c r="H91" s="76"/>
      <c r="I91" s="76"/>
      <c r="J91" s="76"/>
      <c r="K91" s="76"/>
      <c r="L91" s="76"/>
      <c r="M91" s="76"/>
      <c r="N91" s="90"/>
      <c r="O91" s="90"/>
      <c r="P91" s="90"/>
      <c r="Q91" s="90"/>
      <c r="R91" s="90"/>
      <c r="S91" s="90"/>
      <c r="T91" s="87"/>
      <c r="U91" s="88"/>
      <c r="V91" s="88"/>
      <c r="W91" s="88"/>
      <c r="X91" s="89"/>
      <c r="Y91" s="87"/>
      <c r="Z91" s="88"/>
      <c r="AA91" s="88"/>
      <c r="AB91" s="88"/>
      <c r="AC91" s="88"/>
      <c r="AD91" s="88"/>
      <c r="AE91" s="88"/>
      <c r="AF91" s="89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78"/>
      <c r="AW91" s="78"/>
      <c r="AX91" s="78"/>
      <c r="AY91" s="78"/>
      <c r="AZ91" s="78"/>
      <c r="BA91" s="66"/>
      <c r="BB91" s="66"/>
      <c r="BC91" s="66"/>
      <c r="BD91" s="66"/>
      <c r="BE91" s="66"/>
      <c r="BF91" s="66"/>
      <c r="BG91" s="66"/>
      <c r="BH91" s="66"/>
      <c r="BI91" s="66"/>
      <c r="BJ91" s="66"/>
      <c r="BK91" s="66"/>
      <c r="BL91" s="66"/>
      <c r="BM91" s="66"/>
      <c r="BN91" s="66"/>
      <c r="BO91" s="66"/>
      <c r="BP91" s="66"/>
      <c r="BQ91" s="66"/>
      <c r="BR91" s="66"/>
      <c r="BS91" s="66"/>
      <c r="BT91" s="66"/>
      <c r="BU91" s="78"/>
      <c r="BV91" s="78"/>
      <c r="BW91" s="78"/>
      <c r="BX91" s="78"/>
      <c r="BY91" s="78"/>
      <c r="BZ91" s="66"/>
      <c r="CA91" s="66"/>
      <c r="CB91" s="66"/>
      <c r="CC91" s="66"/>
      <c r="CD91" s="66"/>
      <c r="CE91" s="77" t="s">
        <v>500</v>
      </c>
      <c r="CF91" s="77"/>
      <c r="CG91" s="77"/>
      <c r="CH91" s="77"/>
      <c r="CI91" s="77"/>
      <c r="CJ91" s="77" t="s">
        <v>500</v>
      </c>
      <c r="CK91" s="77"/>
      <c r="CL91" s="77"/>
      <c r="CM91" s="77"/>
      <c r="CN91" s="77"/>
      <c r="CO91" s="81">
        <f>DX91+EC91+DN91+DI91+DS91</f>
        <v>13378.75</v>
      </c>
      <c r="CP91" s="81"/>
      <c r="CQ91" s="81"/>
      <c r="CR91" s="81"/>
      <c r="CS91" s="81"/>
      <c r="CT91" s="79"/>
      <c r="CU91" s="79"/>
      <c r="CV91" s="79"/>
      <c r="CW91" s="79"/>
      <c r="CX91" s="79"/>
      <c r="CY91" s="79"/>
      <c r="CZ91" s="79"/>
      <c r="DA91" s="79"/>
      <c r="DB91" s="79"/>
      <c r="DC91" s="79"/>
      <c r="DD91" s="79"/>
      <c r="DE91" s="79"/>
      <c r="DF91" s="79"/>
      <c r="DG91" s="79"/>
      <c r="DH91" s="79"/>
      <c r="DI91" s="83"/>
      <c r="DJ91" s="83"/>
      <c r="DK91" s="83"/>
      <c r="DL91" s="83"/>
      <c r="DM91" s="83"/>
      <c r="DN91" s="83">
        <f>16054.5/1.2</f>
        <v>13378.75</v>
      </c>
      <c r="DO91" s="83"/>
      <c r="DP91" s="83"/>
      <c r="DQ91" s="83"/>
      <c r="DR91" s="83"/>
      <c r="DS91" s="83"/>
      <c r="DT91" s="83"/>
      <c r="DU91" s="83"/>
      <c r="DV91" s="83"/>
      <c r="DW91" s="83"/>
      <c r="DX91" s="83"/>
      <c r="DY91" s="83"/>
      <c r="DZ91" s="83"/>
      <c r="EA91" s="83"/>
      <c r="EB91" s="83"/>
      <c r="EC91" s="84"/>
      <c r="ED91" s="85"/>
      <c r="EE91" s="85"/>
      <c r="EF91" s="85"/>
      <c r="EG91" s="85"/>
      <c r="EH91" s="86"/>
      <c r="EI91" s="87"/>
      <c r="EJ91" s="88"/>
      <c r="EK91" s="88"/>
      <c r="EL91" s="88"/>
      <c r="EM91" s="89"/>
      <c r="EN91" s="83"/>
      <c r="EO91" s="83"/>
      <c r="EP91" s="83"/>
      <c r="EQ91" s="83"/>
      <c r="ER91" s="83"/>
      <c r="ES91" s="83"/>
      <c r="ET91" s="83">
        <f>CO91</f>
        <v>13378.75</v>
      </c>
      <c r="EU91" s="83"/>
      <c r="EV91" s="83"/>
      <c r="EW91" s="83"/>
      <c r="EX91" s="83"/>
      <c r="EY91" s="83"/>
      <c r="EZ91" s="66"/>
      <c r="FA91" s="66"/>
      <c r="FB91" s="66"/>
      <c r="FC91" s="66"/>
      <c r="FD91" s="66"/>
      <c r="FE91" s="66"/>
      <c r="FF91" s="66"/>
      <c r="FG91" s="66"/>
      <c r="FH91" s="66"/>
      <c r="FI91" s="66"/>
      <c r="FJ91" s="66"/>
      <c r="FK91" s="66"/>
      <c r="FL91" s="66"/>
      <c r="FM91" s="66"/>
      <c r="FN91" s="66"/>
      <c r="FO91" s="66"/>
      <c r="FP91" s="66"/>
      <c r="FQ91" s="66"/>
      <c r="FR91" s="66"/>
      <c r="FS91" s="66"/>
      <c r="FT91" s="66"/>
      <c r="FU91" s="66"/>
      <c r="FV91" s="66"/>
      <c r="FW91" s="66"/>
      <c r="FX91" s="66"/>
      <c r="FY91" s="66"/>
      <c r="FZ91" s="66"/>
      <c r="GA91" s="66"/>
      <c r="GB91" s="66"/>
      <c r="GC91" s="66"/>
      <c r="GD91" s="66"/>
      <c r="GE91" s="66"/>
      <c r="GF91" s="66"/>
      <c r="GG91" s="66"/>
      <c r="GH91" s="66"/>
      <c r="GI91" s="66"/>
      <c r="GJ91" s="66"/>
      <c r="GK91" s="66"/>
      <c r="GL91" s="66"/>
      <c r="GM91" s="66"/>
      <c r="GN91" s="66"/>
      <c r="GO91" s="66"/>
      <c r="GP91" s="66"/>
      <c r="GQ91" s="66"/>
      <c r="GR91" s="66"/>
      <c r="GS91" s="66"/>
      <c r="GT91" s="66"/>
      <c r="GU91" s="66"/>
      <c r="GV91" s="66"/>
      <c r="GW91" s="66"/>
      <c r="GX91" s="66"/>
      <c r="GY91" s="66"/>
      <c r="GZ91" s="66"/>
      <c r="HA91" s="66"/>
      <c r="HB91" s="66"/>
      <c r="HC91" s="66"/>
      <c r="HD91" s="66"/>
      <c r="HE91" s="66"/>
      <c r="HF91" s="66"/>
      <c r="HG91" s="66"/>
      <c r="HH91" s="66"/>
    </row>
    <row r="92" spans="1:216" s="4" customFormat="1" ht="43.5" customHeight="1" x14ac:dyDescent="0.15">
      <c r="A92" s="75" t="s">
        <v>592</v>
      </c>
      <c r="B92" s="75"/>
      <c r="C92" s="75"/>
      <c r="D92" s="76" t="s">
        <v>581</v>
      </c>
      <c r="E92" s="76"/>
      <c r="F92" s="76"/>
      <c r="G92" s="76"/>
      <c r="H92" s="76"/>
      <c r="I92" s="76"/>
      <c r="J92" s="76"/>
      <c r="K92" s="76"/>
      <c r="L92" s="76"/>
      <c r="M92" s="76"/>
      <c r="N92" s="90"/>
      <c r="O92" s="90"/>
      <c r="P92" s="90"/>
      <c r="Q92" s="90"/>
      <c r="R92" s="90"/>
      <c r="S92" s="90"/>
      <c r="T92" s="87"/>
      <c r="U92" s="88"/>
      <c r="V92" s="88"/>
      <c r="W92" s="88"/>
      <c r="X92" s="89"/>
      <c r="Y92" s="87"/>
      <c r="Z92" s="88"/>
      <c r="AA92" s="88"/>
      <c r="AB92" s="88"/>
      <c r="AC92" s="88"/>
      <c r="AD92" s="88"/>
      <c r="AE92" s="88"/>
      <c r="AF92" s="89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78"/>
      <c r="AW92" s="78"/>
      <c r="AX92" s="78"/>
      <c r="AY92" s="78"/>
      <c r="AZ92" s="78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  <c r="BS92" s="66"/>
      <c r="BT92" s="66"/>
      <c r="BU92" s="78"/>
      <c r="BV92" s="78"/>
      <c r="BW92" s="78"/>
      <c r="BX92" s="78"/>
      <c r="BY92" s="78"/>
      <c r="BZ92" s="66"/>
      <c r="CA92" s="66"/>
      <c r="CB92" s="66"/>
      <c r="CC92" s="66"/>
      <c r="CD92" s="66"/>
      <c r="CE92" s="77" t="s">
        <v>502</v>
      </c>
      <c r="CF92" s="77"/>
      <c r="CG92" s="77"/>
      <c r="CH92" s="77"/>
      <c r="CI92" s="77"/>
      <c r="CJ92" s="77" t="s">
        <v>490</v>
      </c>
      <c r="CK92" s="77"/>
      <c r="CL92" s="77"/>
      <c r="CM92" s="77"/>
      <c r="CN92" s="77"/>
      <c r="CO92" s="81">
        <f>DS92+DX92</f>
        <v>7229.6844444444441</v>
      </c>
      <c r="CP92" s="81"/>
      <c r="CQ92" s="81"/>
      <c r="CR92" s="81"/>
      <c r="CS92" s="81"/>
      <c r="CT92" s="83"/>
      <c r="CU92" s="79"/>
      <c r="CV92" s="79"/>
      <c r="CW92" s="79"/>
      <c r="CX92" s="79"/>
      <c r="CY92" s="83"/>
      <c r="CZ92" s="79"/>
      <c r="DA92" s="79"/>
      <c r="DB92" s="79"/>
      <c r="DC92" s="79"/>
      <c r="DD92" s="79"/>
      <c r="DE92" s="79"/>
      <c r="DF92" s="79"/>
      <c r="DG92" s="79"/>
      <c r="DH92" s="79"/>
      <c r="DI92" s="83"/>
      <c r="DJ92" s="83"/>
      <c r="DK92" s="83"/>
      <c r="DL92" s="83"/>
      <c r="DM92" s="83"/>
      <c r="DN92" s="83"/>
      <c r="DO92" s="83"/>
      <c r="DP92" s="83"/>
      <c r="DQ92" s="83"/>
      <c r="DR92" s="83"/>
      <c r="DS92" s="83">
        <f>6317.2/3/1.2</f>
        <v>1754.7777777777776</v>
      </c>
      <c r="DT92" s="83"/>
      <c r="DU92" s="83"/>
      <c r="DV92" s="83"/>
      <c r="DW92" s="83"/>
      <c r="DX92" s="83">
        <f>6317.2*1.04/1.2</f>
        <v>5474.9066666666668</v>
      </c>
      <c r="DY92" s="83"/>
      <c r="DZ92" s="83"/>
      <c r="EA92" s="83"/>
      <c r="EB92" s="83"/>
      <c r="EC92" s="84"/>
      <c r="ED92" s="85"/>
      <c r="EE92" s="85"/>
      <c r="EF92" s="85"/>
      <c r="EG92" s="85"/>
      <c r="EH92" s="86"/>
      <c r="EI92" s="87"/>
      <c r="EJ92" s="88"/>
      <c r="EK92" s="88"/>
      <c r="EL92" s="88"/>
      <c r="EM92" s="89"/>
      <c r="EN92" s="83"/>
      <c r="EO92" s="83"/>
      <c r="EP92" s="83"/>
      <c r="EQ92" s="83"/>
      <c r="ER92" s="83"/>
      <c r="ES92" s="83"/>
      <c r="ET92" s="83">
        <f t="shared" si="4"/>
        <v>7229.6844444444441</v>
      </c>
      <c r="EU92" s="83"/>
      <c r="EV92" s="83"/>
      <c r="EW92" s="83"/>
      <c r="EX92" s="83"/>
      <c r="EY92" s="83"/>
      <c r="EZ92" s="66"/>
      <c r="FA92" s="66"/>
      <c r="FB92" s="66"/>
      <c r="FC92" s="66"/>
      <c r="FD92" s="66"/>
      <c r="FE92" s="66"/>
      <c r="FF92" s="66"/>
      <c r="FG92" s="66"/>
      <c r="FH92" s="66"/>
      <c r="FI92" s="66"/>
      <c r="FJ92" s="66"/>
      <c r="FK92" s="66"/>
      <c r="FL92" s="66"/>
      <c r="FM92" s="66"/>
      <c r="FN92" s="66"/>
      <c r="FO92" s="66"/>
      <c r="FP92" s="66"/>
      <c r="FQ92" s="66"/>
      <c r="FR92" s="66"/>
      <c r="FS92" s="66"/>
      <c r="FT92" s="66"/>
      <c r="FU92" s="66"/>
      <c r="FV92" s="66"/>
      <c r="FW92" s="66"/>
      <c r="FX92" s="66"/>
      <c r="FY92" s="66"/>
      <c r="FZ92" s="66"/>
      <c r="GA92" s="66"/>
      <c r="GB92" s="66"/>
      <c r="GC92" s="66"/>
      <c r="GD92" s="66"/>
      <c r="GE92" s="66"/>
      <c r="GF92" s="66"/>
      <c r="GG92" s="66"/>
      <c r="GH92" s="66"/>
      <c r="GI92" s="66"/>
      <c r="GJ92" s="66"/>
      <c r="GK92" s="66"/>
      <c r="GL92" s="66"/>
      <c r="GM92" s="66"/>
      <c r="GN92" s="66"/>
      <c r="GO92" s="66"/>
      <c r="GP92" s="66"/>
      <c r="GQ92" s="66"/>
      <c r="GR92" s="66"/>
      <c r="GS92" s="66"/>
      <c r="GT92" s="66"/>
      <c r="GU92" s="66"/>
      <c r="GV92" s="66"/>
      <c r="GW92" s="66"/>
      <c r="GX92" s="66"/>
      <c r="GY92" s="66"/>
      <c r="GZ92" s="66"/>
      <c r="HA92" s="66"/>
      <c r="HB92" s="66"/>
      <c r="HC92" s="66"/>
      <c r="HD92" s="66"/>
      <c r="HE92" s="66"/>
      <c r="HF92" s="66"/>
      <c r="HG92" s="66"/>
      <c r="HH92" s="66"/>
    </row>
    <row r="93" spans="1:216" s="4" customFormat="1" ht="14.25" customHeight="1" x14ac:dyDescent="0.15">
      <c r="A93" s="90" t="s">
        <v>85</v>
      </c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78"/>
      <c r="AW93" s="78"/>
      <c r="AX93" s="78"/>
      <c r="AY93" s="78"/>
      <c r="AZ93" s="78"/>
      <c r="BA93" s="66"/>
      <c r="BB93" s="66"/>
      <c r="BC93" s="66"/>
      <c r="BD93" s="66"/>
      <c r="BE93" s="66"/>
      <c r="BF93" s="66"/>
      <c r="BG93" s="66"/>
      <c r="BH93" s="66"/>
      <c r="BI93" s="66"/>
      <c r="BJ93" s="66"/>
      <c r="BK93" s="66"/>
      <c r="BL93" s="66"/>
      <c r="BM93" s="66"/>
      <c r="BN93" s="66"/>
      <c r="BO93" s="66"/>
      <c r="BP93" s="66"/>
      <c r="BQ93" s="66"/>
      <c r="BR93" s="66"/>
      <c r="BS93" s="66"/>
      <c r="BT93" s="66"/>
      <c r="BU93" s="78"/>
      <c r="BV93" s="78"/>
      <c r="BW93" s="78"/>
      <c r="BX93" s="78"/>
      <c r="BY93" s="78"/>
      <c r="BZ93" s="66"/>
      <c r="CA93" s="66"/>
      <c r="CB93" s="66"/>
      <c r="CC93" s="66"/>
      <c r="CD93" s="66"/>
      <c r="CE93" s="90"/>
      <c r="CF93" s="90"/>
      <c r="CG93" s="90"/>
      <c r="CH93" s="90"/>
      <c r="CI93" s="90"/>
      <c r="CJ93" s="90"/>
      <c r="CK93" s="90"/>
      <c r="CL93" s="90"/>
      <c r="CM93" s="90"/>
      <c r="CN93" s="90"/>
      <c r="CO93" s="81">
        <f>CO92+CO90+CO89+CO88+CO87+CO86+CO84+CO85+CO91</f>
        <v>153588.97024280924</v>
      </c>
      <c r="CP93" s="81"/>
      <c r="CQ93" s="81"/>
      <c r="CR93" s="81"/>
      <c r="CS93" s="81"/>
      <c r="CT93" s="79"/>
      <c r="CU93" s="79"/>
      <c r="CV93" s="79"/>
      <c r="CW93" s="79"/>
      <c r="CX93" s="79"/>
      <c r="CY93" s="79"/>
      <c r="CZ93" s="79"/>
      <c r="DA93" s="79"/>
      <c r="DB93" s="79"/>
      <c r="DC93" s="79"/>
      <c r="DD93" s="79"/>
      <c r="DE93" s="79"/>
      <c r="DF93" s="79"/>
      <c r="DG93" s="79"/>
      <c r="DH93" s="79"/>
      <c r="DI93" s="83">
        <f>DI84+DI86+DI87+DI88+DI89+DI90+DI92+DI85</f>
        <v>0</v>
      </c>
      <c r="DJ93" s="83"/>
      <c r="DK93" s="83"/>
      <c r="DL93" s="83"/>
      <c r="DM93" s="83"/>
      <c r="DN93" s="83">
        <f>DN84+DN86+DN87+DN88+DN89+DN90+DN92+DN85+DN91</f>
        <v>22482.274218631464</v>
      </c>
      <c r="DO93" s="83"/>
      <c r="DP93" s="83"/>
      <c r="DQ93" s="83"/>
      <c r="DR93" s="83"/>
      <c r="DS93" s="83">
        <f>DS84+DS86+DS87+DS88+DS89+DS90+DS92+DS85</f>
        <v>1754.7777777777776</v>
      </c>
      <c r="DT93" s="83"/>
      <c r="DU93" s="83"/>
      <c r="DV93" s="83"/>
      <c r="DW93" s="83"/>
      <c r="DX93" s="83">
        <f>DX84+DX86+DX87+DX88+DX89+DX90+DX92</f>
        <v>57218.573333333341</v>
      </c>
      <c r="DY93" s="83"/>
      <c r="DZ93" s="83"/>
      <c r="EA93" s="83"/>
      <c r="EB93" s="83"/>
      <c r="EC93" s="84">
        <f>EC92+EC90+EC89+EC88+EC87+EC86+EC84+EC85</f>
        <v>72133.34491306667</v>
      </c>
      <c r="ED93" s="85"/>
      <c r="EE93" s="85"/>
      <c r="EF93" s="85"/>
      <c r="EG93" s="85"/>
      <c r="EH93" s="86"/>
      <c r="EI93" s="87"/>
      <c r="EJ93" s="88"/>
      <c r="EK93" s="88"/>
      <c r="EL93" s="88"/>
      <c r="EM93" s="89"/>
      <c r="EN93" s="84">
        <f>EN89+EN86</f>
        <v>0</v>
      </c>
      <c r="EO93" s="85"/>
      <c r="EP93" s="85"/>
      <c r="EQ93" s="85"/>
      <c r="ER93" s="85"/>
      <c r="ES93" s="86"/>
      <c r="ET93" s="83">
        <f>ET92+ET90+ET89+ET88+ET87+ET86+ET84+ET85+ET91</f>
        <v>153588.97024280924</v>
      </c>
      <c r="EU93" s="83"/>
      <c r="EV93" s="83"/>
      <c r="EW93" s="83"/>
      <c r="EX93" s="83"/>
      <c r="EY93" s="83"/>
      <c r="EZ93" s="66"/>
      <c r="FA93" s="66"/>
      <c r="FB93" s="66"/>
      <c r="FC93" s="66"/>
      <c r="FD93" s="66"/>
      <c r="FE93" s="66"/>
      <c r="FF93" s="66"/>
      <c r="FG93" s="66"/>
      <c r="FH93" s="66"/>
      <c r="FI93" s="66"/>
      <c r="FJ93" s="66"/>
      <c r="FK93" s="66"/>
      <c r="FL93" s="66"/>
      <c r="FM93" s="66"/>
      <c r="FN93" s="66"/>
      <c r="FO93" s="66"/>
      <c r="FP93" s="66"/>
      <c r="FQ93" s="66"/>
      <c r="FR93" s="66"/>
      <c r="FS93" s="66"/>
      <c r="FT93" s="66"/>
      <c r="FU93" s="66"/>
      <c r="FV93" s="66"/>
      <c r="FW93" s="66"/>
      <c r="FX93" s="66"/>
      <c r="FY93" s="66"/>
      <c r="FZ93" s="66"/>
      <c r="GA93" s="66"/>
      <c r="GB93" s="66"/>
      <c r="GC93" s="66"/>
      <c r="GD93" s="66"/>
      <c r="GE93" s="66"/>
      <c r="GF93" s="66"/>
      <c r="GG93" s="66"/>
      <c r="GH93" s="66"/>
      <c r="GI93" s="66"/>
      <c r="GJ93" s="66"/>
      <c r="GK93" s="66"/>
      <c r="GL93" s="66"/>
      <c r="GM93" s="66"/>
      <c r="GN93" s="66"/>
      <c r="GO93" s="67"/>
      <c r="GP93" s="66"/>
      <c r="GQ93" s="66"/>
      <c r="GR93" s="66"/>
      <c r="GS93" s="66"/>
      <c r="GT93" s="66"/>
      <c r="GU93" s="66"/>
      <c r="GV93" s="66"/>
      <c r="GW93" s="66"/>
      <c r="GX93" s="66"/>
      <c r="GY93" s="66"/>
      <c r="GZ93" s="66"/>
      <c r="HA93" s="66"/>
      <c r="HB93" s="66"/>
      <c r="HC93" s="66"/>
      <c r="HD93" s="66"/>
      <c r="HE93" s="66"/>
      <c r="HF93" s="66"/>
      <c r="HG93" s="66"/>
      <c r="HH93" s="66"/>
    </row>
    <row r="94" spans="1:216" s="4" customFormat="1" ht="15" customHeight="1" x14ac:dyDescent="0.2">
      <c r="A94" s="132" t="s">
        <v>86</v>
      </c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90"/>
      <c r="O94" s="90"/>
      <c r="P94" s="90"/>
      <c r="Q94" s="90"/>
      <c r="R94" s="90"/>
      <c r="S94" s="90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66"/>
      <c r="AH94" s="66"/>
      <c r="AI94" s="66"/>
      <c r="AJ94" s="66"/>
      <c r="AK94" s="66"/>
      <c r="AL94" s="66"/>
      <c r="AM94" s="66"/>
      <c r="AN94" s="66"/>
      <c r="AO94" s="66"/>
      <c r="AP94" s="66"/>
      <c r="AQ94" s="66"/>
      <c r="AR94" s="66"/>
      <c r="AS94" s="66"/>
      <c r="AT94" s="66"/>
      <c r="AU94" s="66"/>
      <c r="AV94" s="78"/>
      <c r="AW94" s="78"/>
      <c r="AX94" s="78"/>
      <c r="AY94" s="78"/>
      <c r="AZ94" s="78"/>
      <c r="BA94" s="66"/>
      <c r="BB94" s="66"/>
      <c r="BC94" s="66"/>
      <c r="BD94" s="66"/>
      <c r="BE94" s="66"/>
      <c r="BF94" s="66"/>
      <c r="BG94" s="66"/>
      <c r="BH94" s="66"/>
      <c r="BI94" s="66"/>
      <c r="BJ94" s="66"/>
      <c r="BK94" s="66"/>
      <c r="BL94" s="66"/>
      <c r="BM94" s="66"/>
      <c r="BN94" s="66"/>
      <c r="BO94" s="66"/>
      <c r="BP94" s="66"/>
      <c r="BQ94" s="66"/>
      <c r="BR94" s="66"/>
      <c r="BS94" s="66"/>
      <c r="BT94" s="66"/>
      <c r="BU94" s="78"/>
      <c r="BV94" s="78"/>
      <c r="BW94" s="78"/>
      <c r="BX94" s="78"/>
      <c r="BY94" s="78"/>
      <c r="BZ94" s="66"/>
      <c r="CA94" s="66"/>
      <c r="CB94" s="66"/>
      <c r="CC94" s="66"/>
      <c r="CD94" s="66"/>
      <c r="CE94" s="90"/>
      <c r="CF94" s="90"/>
      <c r="CG94" s="90"/>
      <c r="CH94" s="90"/>
      <c r="CI94" s="90"/>
      <c r="CJ94" s="90"/>
      <c r="CK94" s="90"/>
      <c r="CL94" s="90"/>
      <c r="CM94" s="90"/>
      <c r="CN94" s="90"/>
      <c r="CO94" s="130">
        <f>CO93+CO72+CO57+CO74</f>
        <v>2602213.8241960835</v>
      </c>
      <c r="CP94" s="130"/>
      <c r="CQ94" s="130"/>
      <c r="CR94" s="130"/>
      <c r="CS94" s="130"/>
      <c r="CT94" s="130"/>
      <c r="CU94" s="130"/>
      <c r="CV94" s="130"/>
      <c r="CW94" s="130"/>
      <c r="CX94" s="130"/>
      <c r="CY94" s="130"/>
      <c r="CZ94" s="130"/>
      <c r="DA94" s="130"/>
      <c r="DB94" s="130"/>
      <c r="DC94" s="130"/>
      <c r="DD94" s="79"/>
      <c r="DE94" s="79"/>
      <c r="DF94" s="79"/>
      <c r="DG94" s="79"/>
      <c r="DH94" s="79"/>
      <c r="DI94" s="123">
        <f>DI74+DI72+DI93+DI57</f>
        <v>263731.83746082801</v>
      </c>
      <c r="DJ94" s="123"/>
      <c r="DK94" s="123"/>
      <c r="DL94" s="123"/>
      <c r="DM94" s="123"/>
      <c r="DN94" s="123">
        <f>DN74+DN72+DN93+DN57</f>
        <v>607010.70960912015</v>
      </c>
      <c r="DO94" s="123"/>
      <c r="DP94" s="123"/>
      <c r="DQ94" s="123"/>
      <c r="DR94" s="123"/>
      <c r="DS94" s="123">
        <f>DS74+DS72+DS93+DS57</f>
        <v>519397.00580281194</v>
      </c>
      <c r="DT94" s="123"/>
      <c r="DU94" s="123"/>
      <c r="DV94" s="123"/>
      <c r="DW94" s="123"/>
      <c r="DX94" s="123">
        <f>DX74+DX72+DX93+DX57</f>
        <v>814896.31892307696</v>
      </c>
      <c r="DY94" s="123"/>
      <c r="DZ94" s="123"/>
      <c r="EA94" s="123"/>
      <c r="EB94" s="123"/>
      <c r="EC94" s="124">
        <f>EC93+EC72+EC57</f>
        <v>397177.95240024611</v>
      </c>
      <c r="ED94" s="125"/>
      <c r="EE94" s="125"/>
      <c r="EF94" s="125"/>
      <c r="EG94" s="125"/>
      <c r="EH94" s="126"/>
      <c r="EI94" s="127"/>
      <c r="EJ94" s="128"/>
      <c r="EK94" s="128"/>
      <c r="EL94" s="128"/>
      <c r="EM94" s="129"/>
      <c r="EN94" s="123">
        <f>EN72+EN57+EN93+EN74</f>
        <v>442976.316666667</v>
      </c>
      <c r="EO94" s="131"/>
      <c r="EP94" s="131"/>
      <c r="EQ94" s="131"/>
      <c r="ER94" s="131"/>
      <c r="ES94" s="131"/>
      <c r="ET94" s="123">
        <f>ET93+ET74+ET72+ET57</f>
        <v>1222733.9048627492</v>
      </c>
      <c r="EU94" s="131"/>
      <c r="EV94" s="131"/>
      <c r="EW94" s="131"/>
      <c r="EX94" s="131"/>
      <c r="EY94" s="131"/>
      <c r="EZ94" s="66"/>
      <c r="FA94" s="66"/>
      <c r="FB94" s="66"/>
      <c r="FC94" s="66"/>
      <c r="FD94" s="66"/>
      <c r="FE94" s="66"/>
      <c r="FF94" s="66"/>
      <c r="FG94" s="66"/>
      <c r="FH94" s="66"/>
      <c r="FI94" s="66"/>
      <c r="FJ94" s="66"/>
      <c r="FK94" s="66"/>
      <c r="FL94" s="66"/>
      <c r="FM94" s="66"/>
      <c r="FN94" s="66"/>
      <c r="FO94" s="66"/>
      <c r="FP94" s="66"/>
      <c r="FQ94" s="66"/>
      <c r="FR94" s="66"/>
      <c r="FS94" s="66"/>
      <c r="FT94" s="66"/>
      <c r="FU94" s="66"/>
      <c r="FV94" s="66"/>
      <c r="FW94" s="66"/>
      <c r="FX94" s="66"/>
      <c r="FY94" s="66"/>
      <c r="FZ94" s="66"/>
      <c r="GA94" s="66"/>
      <c r="GB94" s="66"/>
      <c r="GC94" s="66"/>
      <c r="GD94" s="66"/>
      <c r="GE94" s="66"/>
      <c r="GF94" s="66"/>
      <c r="GG94" s="66"/>
      <c r="GH94" s="66"/>
      <c r="GI94" s="66"/>
      <c r="GJ94" s="66"/>
      <c r="GK94" s="66"/>
      <c r="GL94" s="66"/>
      <c r="GM94" s="66"/>
      <c r="GN94" s="66"/>
      <c r="GO94" s="120"/>
      <c r="GP94" s="121"/>
      <c r="GQ94" s="121"/>
      <c r="GR94" s="121"/>
      <c r="GS94" s="121"/>
      <c r="GT94" s="121"/>
      <c r="GU94" s="122">
        <f>GU57</f>
        <v>936503.60266666696</v>
      </c>
      <c r="GV94" s="122"/>
      <c r="GW94" s="122"/>
      <c r="GX94" s="122"/>
      <c r="GY94" s="122"/>
      <c r="GZ94" s="122"/>
      <c r="HA94" s="122"/>
      <c r="HB94" s="122"/>
      <c r="HC94" s="120"/>
      <c r="HD94" s="121"/>
      <c r="HE94" s="121"/>
      <c r="HF94" s="121"/>
      <c r="HG94" s="121"/>
      <c r="HH94" s="121"/>
    </row>
    <row r="95" spans="1:216" ht="9" hidden="1" customHeight="1" x14ac:dyDescent="0.2"/>
    <row r="96" spans="1:216" s="2" customFormat="1" ht="10.5" hidden="1" x14ac:dyDescent="0.2">
      <c r="A96" s="10" t="s">
        <v>531</v>
      </c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</row>
    <row r="97" spans="1:122" s="2" customFormat="1" ht="10.5" hidden="1" x14ac:dyDescent="0.2">
      <c r="A97" s="9" t="s">
        <v>348</v>
      </c>
      <c r="CS97" s="27"/>
    </row>
    <row r="99" spans="1:122" x14ac:dyDescent="0.2">
      <c r="DR99" s="32"/>
    </row>
  </sheetData>
  <mergeCells count="1811">
    <mergeCell ref="GI91:GN91"/>
    <mergeCell ref="GO91:GT91"/>
    <mergeCell ref="GU91:HB91"/>
    <mergeCell ref="HC91:HH91"/>
    <mergeCell ref="CO91:CS91"/>
    <mergeCell ref="CT91:CX91"/>
    <mergeCell ref="CY91:DC91"/>
    <mergeCell ref="DD91:DH91"/>
    <mergeCell ref="DI91:DM91"/>
    <mergeCell ref="DN91:DR91"/>
    <mergeCell ref="DS91:DW91"/>
    <mergeCell ref="DX91:EB91"/>
    <mergeCell ref="EC91:EH91"/>
    <mergeCell ref="EI91:EM91"/>
    <mergeCell ref="EN91:ES91"/>
    <mergeCell ref="ET91:EY91"/>
    <mergeCell ref="EZ91:FE91"/>
    <mergeCell ref="FF91:FK91"/>
    <mergeCell ref="FL91:FQ91"/>
    <mergeCell ref="FR91:GB91"/>
    <mergeCell ref="GC91:GH91"/>
    <mergeCell ref="A91:C91"/>
    <mergeCell ref="D91:M91"/>
    <mergeCell ref="N91:S91"/>
    <mergeCell ref="T91:X91"/>
    <mergeCell ref="Y91:AF91"/>
    <mergeCell ref="AG91:AK91"/>
    <mergeCell ref="AL91:AP91"/>
    <mergeCell ref="AQ91:AU91"/>
    <mergeCell ref="AV91:AZ91"/>
    <mergeCell ref="BA91:BE91"/>
    <mergeCell ref="BF91:BJ91"/>
    <mergeCell ref="BK91:BO91"/>
    <mergeCell ref="BP91:BT91"/>
    <mergeCell ref="BU91:BY91"/>
    <mergeCell ref="BZ91:CD91"/>
    <mergeCell ref="CE91:CI91"/>
    <mergeCell ref="CJ91:CN91"/>
    <mergeCell ref="HC62:HH62"/>
    <mergeCell ref="GI61:GN61"/>
    <mergeCell ref="GO61:GT61"/>
    <mergeCell ref="GU61:HB61"/>
    <mergeCell ref="HC61:HH61"/>
    <mergeCell ref="GI66:GN66"/>
    <mergeCell ref="FR67:GB67"/>
    <mergeCell ref="GU66:HB66"/>
    <mergeCell ref="GC67:GH67"/>
    <mergeCell ref="GI67:GN67"/>
    <mergeCell ref="GO66:GT66"/>
    <mergeCell ref="DS66:DW66"/>
    <mergeCell ref="DX66:EB66"/>
    <mergeCell ref="CO69:CS69"/>
    <mergeCell ref="CT69:CX69"/>
    <mergeCell ref="CY69:DC69"/>
    <mergeCell ref="GU69:HB69"/>
    <mergeCell ref="EI66:EM66"/>
    <mergeCell ref="EZ66:FE66"/>
    <mergeCell ref="FL66:FQ66"/>
    <mergeCell ref="FR66:GB66"/>
    <mergeCell ref="GC66:GH66"/>
    <mergeCell ref="HC68:HH68"/>
    <mergeCell ref="GO67:GT67"/>
    <mergeCell ref="FR68:GB68"/>
    <mergeCell ref="GC68:GH68"/>
    <mergeCell ref="FF67:FK67"/>
    <mergeCell ref="FL67:FQ67"/>
    <mergeCell ref="EC67:EH67"/>
    <mergeCell ref="EI67:EM67"/>
    <mergeCell ref="GO68:GT68"/>
    <mergeCell ref="GU68:HB68"/>
    <mergeCell ref="A62:C62"/>
    <mergeCell ref="D62:M62"/>
    <mergeCell ref="N62:S62"/>
    <mergeCell ref="T62:X62"/>
    <mergeCell ref="Y62:AF62"/>
    <mergeCell ref="AG62:AK62"/>
    <mergeCell ref="EZ62:FE62"/>
    <mergeCell ref="FF62:FK62"/>
    <mergeCell ref="FL62:FQ62"/>
    <mergeCell ref="FR62:GB62"/>
    <mergeCell ref="GC62:GH62"/>
    <mergeCell ref="GI62:GN62"/>
    <mergeCell ref="A71:C71"/>
    <mergeCell ref="D71:M71"/>
    <mergeCell ref="N71:S71"/>
    <mergeCell ref="CE69:CI69"/>
    <mergeCell ref="BZ69:CD69"/>
    <mergeCell ref="BU69:BY69"/>
    <mergeCell ref="BP69:BT69"/>
    <mergeCell ref="BK69:BO69"/>
    <mergeCell ref="BF69:BJ69"/>
    <mergeCell ref="BA69:BE69"/>
    <mergeCell ref="AV69:AZ69"/>
    <mergeCell ref="AQ69:AU69"/>
    <mergeCell ref="AL69:AP69"/>
    <mergeCell ref="AG69:AK69"/>
    <mergeCell ref="Y69:AF69"/>
    <mergeCell ref="T69:X69"/>
    <mergeCell ref="N69:S69"/>
    <mergeCell ref="D69:M69"/>
    <mergeCell ref="A69:C69"/>
    <mergeCell ref="CJ69:CN69"/>
    <mergeCell ref="T71:X71"/>
    <mergeCell ref="Y71:AF71"/>
    <mergeCell ref="AG71:AK71"/>
    <mergeCell ref="DD71:DH71"/>
    <mergeCell ref="DI71:DM71"/>
    <mergeCell ref="FF71:FK71"/>
    <mergeCell ref="FL71:FQ71"/>
    <mergeCell ref="EZ71:FE71"/>
    <mergeCell ref="DX71:EB71"/>
    <mergeCell ref="EN71:ES71"/>
    <mergeCell ref="N72:S72"/>
    <mergeCell ref="T72:X72"/>
    <mergeCell ref="Y72:AF72"/>
    <mergeCell ref="AG72:AK72"/>
    <mergeCell ref="A72:M72"/>
    <mergeCell ref="A73:HH73"/>
    <mergeCell ref="CE72:CI72"/>
    <mergeCell ref="EI72:EM72"/>
    <mergeCell ref="EC71:EH71"/>
    <mergeCell ref="BA72:BE72"/>
    <mergeCell ref="BF72:BJ72"/>
    <mergeCell ref="BK72:BO72"/>
    <mergeCell ref="BU72:BY72"/>
    <mergeCell ref="BZ72:CD72"/>
    <mergeCell ref="CY71:DC71"/>
    <mergeCell ref="AL71:AP71"/>
    <mergeCell ref="AQ71:AU71"/>
    <mergeCell ref="AV71:AZ71"/>
    <mergeCell ref="BA71:BE71"/>
    <mergeCell ref="BU71:BY71"/>
    <mergeCell ref="BZ71:CD71"/>
    <mergeCell ref="GC71:GH71"/>
    <mergeCell ref="ET62:EY62"/>
    <mergeCell ref="AL42:AP42"/>
    <mergeCell ref="AQ42:AU42"/>
    <mergeCell ref="AV42:AZ42"/>
    <mergeCell ref="CE71:CI71"/>
    <mergeCell ref="BF71:BJ71"/>
    <mergeCell ref="BK71:BO71"/>
    <mergeCell ref="BP71:BT71"/>
    <mergeCell ref="FF66:FK66"/>
    <mergeCell ref="DX70:EB70"/>
    <mergeCell ref="DN70:DR70"/>
    <mergeCell ref="DN66:DR66"/>
    <mergeCell ref="EN66:ES66"/>
    <mergeCell ref="ET66:EY66"/>
    <mergeCell ref="AQ66:AU66"/>
    <mergeCell ref="A70:C70"/>
    <mergeCell ref="D70:M70"/>
    <mergeCell ref="N70:S70"/>
    <mergeCell ref="T70:X70"/>
    <mergeCell ref="Y70:AF70"/>
    <mergeCell ref="AG70:AK70"/>
    <mergeCell ref="AL70:AP70"/>
    <mergeCell ref="AQ70:AU70"/>
    <mergeCell ref="AV70:AZ70"/>
    <mergeCell ref="BA70:BE70"/>
    <mergeCell ref="A68:C68"/>
    <mergeCell ref="D68:M68"/>
    <mergeCell ref="N68:S68"/>
    <mergeCell ref="T68:X68"/>
    <mergeCell ref="Y68:AF68"/>
    <mergeCell ref="AG68:AK68"/>
    <mergeCell ref="AL68:AP68"/>
    <mergeCell ref="A7:HH7"/>
    <mergeCell ref="AG13:CD13"/>
    <mergeCell ref="BF14:CD14"/>
    <mergeCell ref="A8:HH8"/>
    <mergeCell ref="A67:C67"/>
    <mergeCell ref="D67:M67"/>
    <mergeCell ref="N67:S67"/>
    <mergeCell ref="T67:X67"/>
    <mergeCell ref="Y67:AF67"/>
    <mergeCell ref="AG67:AK67"/>
    <mergeCell ref="AL67:AP67"/>
    <mergeCell ref="AQ67:AU67"/>
    <mergeCell ref="AV67:AZ67"/>
    <mergeCell ref="BA67:BE67"/>
    <mergeCell ref="BF67:BJ67"/>
    <mergeCell ref="BK67:BO67"/>
    <mergeCell ref="HC66:HH66"/>
    <mergeCell ref="GU67:HB67"/>
    <mergeCell ref="HC67:HH67"/>
    <mergeCell ref="DD66:DH66"/>
    <mergeCell ref="BU42:BY42"/>
    <mergeCell ref="BZ42:CD42"/>
    <mergeCell ref="CE42:CI42"/>
    <mergeCell ref="DI66:DM66"/>
    <mergeCell ref="EC66:EH66"/>
    <mergeCell ref="CE62:CI62"/>
    <mergeCell ref="CJ62:CN62"/>
    <mergeCell ref="A43:HH43"/>
    <mergeCell ref="FR42:GB42"/>
    <mergeCell ref="GC42:GH42"/>
    <mergeCell ref="GI42:GN42"/>
    <mergeCell ref="GO42:GT42"/>
    <mergeCell ref="BF62:BJ62"/>
    <mergeCell ref="BK62:BO62"/>
    <mergeCell ref="BP62:BT62"/>
    <mergeCell ref="BU62:BY62"/>
    <mergeCell ref="BZ62:CD62"/>
    <mergeCell ref="GI68:GN68"/>
    <mergeCell ref="DS70:DW70"/>
    <mergeCell ref="FL70:FQ70"/>
    <mergeCell ref="BP61:BT61"/>
    <mergeCell ref="BU61:BY61"/>
    <mergeCell ref="BZ61:CD61"/>
    <mergeCell ref="CE61:CI61"/>
    <mergeCell ref="GO62:GT62"/>
    <mergeCell ref="GU62:HB62"/>
    <mergeCell ref="GU42:HB42"/>
    <mergeCell ref="HC42:HH42"/>
    <mergeCell ref="DX42:EB42"/>
    <mergeCell ref="BK68:BO68"/>
    <mergeCell ref="BP68:BT68"/>
    <mergeCell ref="BU68:BY68"/>
    <mergeCell ref="BZ68:CD68"/>
    <mergeCell ref="CE68:CI68"/>
    <mergeCell ref="FL68:FQ68"/>
    <mergeCell ref="BF70:BJ70"/>
    <mergeCell ref="BK70:BO70"/>
    <mergeCell ref="BP70:BT70"/>
    <mergeCell ref="BU70:BY70"/>
    <mergeCell ref="BZ70:CD70"/>
    <mergeCell ref="CE70:CI70"/>
    <mergeCell ref="CJ70:CN70"/>
    <mergeCell ref="CO70:CS70"/>
    <mergeCell ref="CT70:CX70"/>
    <mergeCell ref="DI62:DM62"/>
    <mergeCell ref="DN62:DR62"/>
    <mergeCell ref="DS62:DW62"/>
    <mergeCell ref="DX62:EB62"/>
    <mergeCell ref="EC62:EH62"/>
    <mergeCell ref="A66:C66"/>
    <mergeCell ref="D66:M66"/>
    <mergeCell ref="N66:S66"/>
    <mergeCell ref="T66:X66"/>
    <mergeCell ref="Y66:AF66"/>
    <mergeCell ref="AG66:AK66"/>
    <mergeCell ref="BP42:BT42"/>
    <mergeCell ref="EI62:EM62"/>
    <mergeCell ref="EN62:ES62"/>
    <mergeCell ref="CJ45:CN45"/>
    <mergeCell ref="CJ42:CN42"/>
    <mergeCell ref="CO42:CS42"/>
    <mergeCell ref="CO44:CS44"/>
    <mergeCell ref="BZ45:CD45"/>
    <mergeCell ref="CE45:CI45"/>
    <mergeCell ref="AV66:AZ66"/>
    <mergeCell ref="BA66:BE66"/>
    <mergeCell ref="BF66:BJ66"/>
    <mergeCell ref="BK66:BO66"/>
    <mergeCell ref="BP66:BT66"/>
    <mergeCell ref="BU66:BY66"/>
    <mergeCell ref="BZ66:CD66"/>
    <mergeCell ref="CE66:CI66"/>
    <mergeCell ref="CJ66:CN66"/>
    <mergeCell ref="CO66:CS66"/>
    <mergeCell ref="AV62:AZ62"/>
    <mergeCell ref="BA62:BE62"/>
    <mergeCell ref="FL42:FQ42"/>
    <mergeCell ref="CT42:CX42"/>
    <mergeCell ref="CY42:DC42"/>
    <mergeCell ref="DX16:EB28"/>
    <mergeCell ref="EC16:EH28"/>
    <mergeCell ref="BZ35:CD35"/>
    <mergeCell ref="FF38:FK38"/>
    <mergeCell ref="FL38:FQ38"/>
    <mergeCell ref="CT38:CX38"/>
    <mergeCell ref="CJ67:CN67"/>
    <mergeCell ref="CO67:CS67"/>
    <mergeCell ref="CT67:CX67"/>
    <mergeCell ref="CY67:DC67"/>
    <mergeCell ref="DD67:DH67"/>
    <mergeCell ref="DI67:DM67"/>
    <mergeCell ref="DN67:DR67"/>
    <mergeCell ref="DS67:DW67"/>
    <mergeCell ref="DX67:EB67"/>
    <mergeCell ref="EN67:ES67"/>
    <mergeCell ref="ET67:EY67"/>
    <mergeCell ref="EZ67:FE67"/>
    <mergeCell ref="EN13:ES33"/>
    <mergeCell ref="ET13:EY33"/>
    <mergeCell ref="EZ13:FE33"/>
    <mergeCell ref="DD42:DH42"/>
    <mergeCell ref="DI42:DM42"/>
    <mergeCell ref="DN42:DR42"/>
    <mergeCell ref="DS42:DW42"/>
    <mergeCell ref="CT66:CX66"/>
    <mergeCell ref="CY66:DC66"/>
    <mergeCell ref="CT62:CX62"/>
    <mergeCell ref="CY62:DC62"/>
    <mergeCell ref="A61:C61"/>
    <mergeCell ref="D61:M61"/>
    <mergeCell ref="N61:S61"/>
    <mergeCell ref="T61:X61"/>
    <mergeCell ref="Y61:AF61"/>
    <mergeCell ref="AG61:AK61"/>
    <mergeCell ref="AL61:AP61"/>
    <mergeCell ref="AQ61:AU61"/>
    <mergeCell ref="AV61:AZ61"/>
    <mergeCell ref="BA61:BE61"/>
    <mergeCell ref="BF61:BJ61"/>
    <mergeCell ref="BK61:BO61"/>
    <mergeCell ref="BF16:BJ33"/>
    <mergeCell ref="BK16:BO33"/>
    <mergeCell ref="BP16:BT33"/>
    <mergeCell ref="BU16:BY33"/>
    <mergeCell ref="EN42:ES42"/>
    <mergeCell ref="CE35:CI35"/>
    <mergeCell ref="CJ35:CN35"/>
    <mergeCell ref="AG35:AK35"/>
    <mergeCell ref="A35:C35"/>
    <mergeCell ref="D35:M35"/>
    <mergeCell ref="N35:S35"/>
    <mergeCell ref="T35:X35"/>
    <mergeCell ref="Y35:AF35"/>
    <mergeCell ref="BP34:BT34"/>
    <mergeCell ref="BU34:BY34"/>
    <mergeCell ref="BZ34:CD34"/>
    <mergeCell ref="CE34:CI34"/>
    <mergeCell ref="AG16:AK33"/>
    <mergeCell ref="A38:C38"/>
    <mergeCell ref="BK41:BO41"/>
    <mergeCell ref="A9:HH9"/>
    <mergeCell ref="DC10:DJ10"/>
    <mergeCell ref="BF15:BY15"/>
    <mergeCell ref="AG15:AZ15"/>
    <mergeCell ref="AG14:BE14"/>
    <mergeCell ref="AG12:CD12"/>
    <mergeCell ref="CE12:CI33"/>
    <mergeCell ref="CJ12:CN33"/>
    <mergeCell ref="CO15:CS33"/>
    <mergeCell ref="CT16:CX33"/>
    <mergeCell ref="CY16:DC33"/>
    <mergeCell ref="DD13:DH33"/>
    <mergeCell ref="DI16:DM33"/>
    <mergeCell ref="EI13:EM28"/>
    <mergeCell ref="EI12:HH12"/>
    <mergeCell ref="CJ34:CN34"/>
    <mergeCell ref="CO34:CS34"/>
    <mergeCell ref="AL34:AP34"/>
    <mergeCell ref="AQ34:AU34"/>
    <mergeCell ref="GC13:GH33"/>
    <mergeCell ref="GI13:GN33"/>
    <mergeCell ref="A34:C34"/>
    <mergeCell ref="D34:M34"/>
    <mergeCell ref="N34:S34"/>
    <mergeCell ref="T34:X34"/>
    <mergeCell ref="Y34:AF34"/>
    <mergeCell ref="AG34:AK34"/>
    <mergeCell ref="DN16:DR33"/>
    <mergeCell ref="DS16:DW33"/>
    <mergeCell ref="A12:C33"/>
    <mergeCell ref="GO13:GT33"/>
    <mergeCell ref="GU13:HB33"/>
    <mergeCell ref="GO34:GT34"/>
    <mergeCell ref="GU34:HB34"/>
    <mergeCell ref="HC34:HH34"/>
    <mergeCell ref="DX34:EB34"/>
    <mergeCell ref="EN34:ES34"/>
    <mergeCell ref="ET34:EY34"/>
    <mergeCell ref="EZ34:FE34"/>
    <mergeCell ref="FF34:FK34"/>
    <mergeCell ref="FL34:FQ34"/>
    <mergeCell ref="CT34:CX34"/>
    <mergeCell ref="CY34:DC34"/>
    <mergeCell ref="DD34:DH34"/>
    <mergeCell ref="DI34:DM34"/>
    <mergeCell ref="DN34:DR34"/>
    <mergeCell ref="DS34:DW34"/>
    <mergeCell ref="AL16:AP33"/>
    <mergeCell ref="AQ16:AU33"/>
    <mergeCell ref="AV16:AZ33"/>
    <mergeCell ref="BA15:BE33"/>
    <mergeCell ref="HC13:HH33"/>
    <mergeCell ref="CT15:DC15"/>
    <mergeCell ref="AV34:AZ34"/>
    <mergeCell ref="BA34:BE34"/>
    <mergeCell ref="BF34:BJ34"/>
    <mergeCell ref="BK34:BO34"/>
    <mergeCell ref="BZ15:CD33"/>
    <mergeCell ref="DI13:EH15"/>
    <mergeCell ref="FL13:GB14"/>
    <mergeCell ref="FF13:FK33"/>
    <mergeCell ref="CO13:DC14"/>
    <mergeCell ref="FL15:FQ33"/>
    <mergeCell ref="FR15:GB33"/>
    <mergeCell ref="FR34:GB34"/>
    <mergeCell ref="GC34:GH34"/>
    <mergeCell ref="GI34:GN34"/>
    <mergeCell ref="D12:M33"/>
    <mergeCell ref="N12:S33"/>
    <mergeCell ref="Y12:AF33"/>
    <mergeCell ref="T12:X33"/>
    <mergeCell ref="CO12:EH12"/>
    <mergeCell ref="AL35:AP35"/>
    <mergeCell ref="AQ35:AU35"/>
    <mergeCell ref="AV35:AZ35"/>
    <mergeCell ref="BA35:BE35"/>
    <mergeCell ref="BF35:BJ35"/>
    <mergeCell ref="AV38:AZ38"/>
    <mergeCell ref="BA38:BE38"/>
    <mergeCell ref="BF38:BJ38"/>
    <mergeCell ref="BK38:BO38"/>
    <mergeCell ref="D38:M38"/>
    <mergeCell ref="N38:S38"/>
    <mergeCell ref="T38:X38"/>
    <mergeCell ref="Y38:AF38"/>
    <mergeCell ref="AG38:AK38"/>
    <mergeCell ref="BK35:BO35"/>
    <mergeCell ref="BP35:BT35"/>
    <mergeCell ref="BU35:BY35"/>
    <mergeCell ref="EI38:EM38"/>
    <mergeCell ref="EC38:EH38"/>
    <mergeCell ref="DD38:DH38"/>
    <mergeCell ref="DI38:DM38"/>
    <mergeCell ref="DN38:DR38"/>
    <mergeCell ref="DS38:DW38"/>
    <mergeCell ref="AG37:AK37"/>
    <mergeCell ref="HC35:HH35"/>
    <mergeCell ref="FL35:FQ35"/>
    <mergeCell ref="FR35:GB35"/>
    <mergeCell ref="GC35:GH35"/>
    <mergeCell ref="GI35:GN35"/>
    <mergeCell ref="GO35:GT35"/>
    <mergeCell ref="GU35:HB35"/>
    <mergeCell ref="DS35:DW35"/>
    <mergeCell ref="DX35:EB35"/>
    <mergeCell ref="EN35:ES35"/>
    <mergeCell ref="ET35:EY35"/>
    <mergeCell ref="EZ35:FE35"/>
    <mergeCell ref="FF35:FK35"/>
    <mergeCell ref="CO35:CS35"/>
    <mergeCell ref="CT35:CX35"/>
    <mergeCell ref="CY35:DC35"/>
    <mergeCell ref="DD35:DH35"/>
    <mergeCell ref="DI35:DM35"/>
    <mergeCell ref="DN35:DR35"/>
    <mergeCell ref="BP41:BT41"/>
    <mergeCell ref="BU41:BY41"/>
    <mergeCell ref="BZ41:CD41"/>
    <mergeCell ref="CE41:CI41"/>
    <mergeCell ref="CJ41:CN41"/>
    <mergeCell ref="AG41:AK41"/>
    <mergeCell ref="AL41:AP41"/>
    <mergeCell ref="AQ41:AU41"/>
    <mergeCell ref="AV41:AZ41"/>
    <mergeCell ref="BA41:BE41"/>
    <mergeCell ref="BF41:BJ41"/>
    <mergeCell ref="A41:C41"/>
    <mergeCell ref="D41:M41"/>
    <mergeCell ref="N41:S41"/>
    <mergeCell ref="T41:X41"/>
    <mergeCell ref="Y41:AF41"/>
    <mergeCell ref="CY38:DC38"/>
    <mergeCell ref="BP38:BT38"/>
    <mergeCell ref="BU38:BY38"/>
    <mergeCell ref="BZ38:CD38"/>
    <mergeCell ref="CE38:CI38"/>
    <mergeCell ref="CJ38:CN38"/>
    <mergeCell ref="CO38:CS38"/>
    <mergeCell ref="AL38:AP38"/>
    <mergeCell ref="AQ38:AU38"/>
    <mergeCell ref="HC41:HH41"/>
    <mergeCell ref="FL41:FQ41"/>
    <mergeCell ref="FR41:GB41"/>
    <mergeCell ref="GC41:GH41"/>
    <mergeCell ref="GI41:GN41"/>
    <mergeCell ref="GO41:GT41"/>
    <mergeCell ref="GU41:HB41"/>
    <mergeCell ref="DS41:DW41"/>
    <mergeCell ref="DX41:EB41"/>
    <mergeCell ref="EN41:ES41"/>
    <mergeCell ref="ET41:EY41"/>
    <mergeCell ref="EZ41:FE41"/>
    <mergeCell ref="FF41:FK41"/>
    <mergeCell ref="CO41:CS41"/>
    <mergeCell ref="CT41:CX41"/>
    <mergeCell ref="CY41:DC41"/>
    <mergeCell ref="DD41:DH41"/>
    <mergeCell ref="DI41:DM41"/>
    <mergeCell ref="DN41:DR41"/>
    <mergeCell ref="BA42:BE42"/>
    <mergeCell ref="BF42:BJ42"/>
    <mergeCell ref="BK42:BO42"/>
    <mergeCell ref="A42:C42"/>
    <mergeCell ref="D42:M42"/>
    <mergeCell ref="N42:S42"/>
    <mergeCell ref="T42:X42"/>
    <mergeCell ref="Y42:AF42"/>
    <mergeCell ref="AG42:AK42"/>
    <mergeCell ref="GO44:GT44"/>
    <mergeCell ref="GU44:HB44"/>
    <mergeCell ref="HC44:HH44"/>
    <mergeCell ref="DX44:EB44"/>
    <mergeCell ref="EN44:ES44"/>
    <mergeCell ref="ET44:EY44"/>
    <mergeCell ref="EZ44:FE44"/>
    <mergeCell ref="FF44:FK44"/>
    <mergeCell ref="FL44:FQ44"/>
    <mergeCell ref="CT44:CX44"/>
    <mergeCell ref="CY44:DC44"/>
    <mergeCell ref="DD44:DH44"/>
    <mergeCell ref="DI44:DM44"/>
    <mergeCell ref="DN44:DR44"/>
    <mergeCell ref="DS44:DW44"/>
    <mergeCell ref="BP44:BT44"/>
    <mergeCell ref="BU44:BY44"/>
    <mergeCell ref="BZ44:CD44"/>
    <mergeCell ref="CE44:CI44"/>
    <mergeCell ref="CJ44:CN44"/>
    <mergeCell ref="ET42:EY42"/>
    <mergeCell ref="EZ42:FE42"/>
    <mergeCell ref="FF42:FK42"/>
    <mergeCell ref="AG45:AK45"/>
    <mergeCell ref="AL45:AP45"/>
    <mergeCell ref="AQ45:AU45"/>
    <mergeCell ref="AV45:AZ45"/>
    <mergeCell ref="BA45:BE45"/>
    <mergeCell ref="BF45:BJ45"/>
    <mergeCell ref="A45:C45"/>
    <mergeCell ref="D45:M45"/>
    <mergeCell ref="N45:S45"/>
    <mergeCell ref="T45:X45"/>
    <mergeCell ref="Y45:AF45"/>
    <mergeCell ref="FR44:GB44"/>
    <mergeCell ref="GC44:GH44"/>
    <mergeCell ref="GI44:GN44"/>
    <mergeCell ref="AL44:AP44"/>
    <mergeCell ref="AQ44:AU44"/>
    <mergeCell ref="AV44:AZ44"/>
    <mergeCell ref="BA44:BE44"/>
    <mergeCell ref="BF44:BJ44"/>
    <mergeCell ref="BK44:BO44"/>
    <mergeCell ref="A44:C44"/>
    <mergeCell ref="D44:M44"/>
    <mergeCell ref="N44:S44"/>
    <mergeCell ref="T44:X44"/>
    <mergeCell ref="Y44:AF44"/>
    <mergeCell ref="AG44:AK44"/>
    <mergeCell ref="BA47:BE47"/>
    <mergeCell ref="BF47:BJ47"/>
    <mergeCell ref="BK47:BO47"/>
    <mergeCell ref="A47:C47"/>
    <mergeCell ref="D47:M47"/>
    <mergeCell ref="N47:S47"/>
    <mergeCell ref="T47:X47"/>
    <mergeCell ref="Y47:AF47"/>
    <mergeCell ref="AG47:AK47"/>
    <mergeCell ref="A46:HH46"/>
    <mergeCell ref="HC45:HH45"/>
    <mergeCell ref="FL45:FQ45"/>
    <mergeCell ref="FR45:GB45"/>
    <mergeCell ref="GC45:GH45"/>
    <mergeCell ref="GI45:GN45"/>
    <mergeCell ref="GO45:GT45"/>
    <mergeCell ref="GU45:HB45"/>
    <mergeCell ref="DS45:DW45"/>
    <mergeCell ref="DX45:EB45"/>
    <mergeCell ref="EN45:ES45"/>
    <mergeCell ref="ET45:EY45"/>
    <mergeCell ref="EZ45:FE45"/>
    <mergeCell ref="FF45:FK45"/>
    <mergeCell ref="CO45:CS45"/>
    <mergeCell ref="CT45:CX45"/>
    <mergeCell ref="CY45:DC45"/>
    <mergeCell ref="DD45:DH45"/>
    <mergeCell ref="DI45:DM45"/>
    <mergeCell ref="DN45:DR45"/>
    <mergeCell ref="BK45:BO45"/>
    <mergeCell ref="BP45:BT45"/>
    <mergeCell ref="BU45:BY45"/>
    <mergeCell ref="D48:M48"/>
    <mergeCell ref="N48:S48"/>
    <mergeCell ref="T48:X48"/>
    <mergeCell ref="Y48:AF48"/>
    <mergeCell ref="AG48:AK48"/>
    <mergeCell ref="FR47:GB47"/>
    <mergeCell ref="GC47:GH47"/>
    <mergeCell ref="GI47:GN47"/>
    <mergeCell ref="GO47:GT47"/>
    <mergeCell ref="GU47:HB47"/>
    <mergeCell ref="HC47:HH47"/>
    <mergeCell ref="DX47:EB47"/>
    <mergeCell ref="EN47:ES47"/>
    <mergeCell ref="ET47:EY47"/>
    <mergeCell ref="EZ47:FE47"/>
    <mergeCell ref="FF47:FK47"/>
    <mergeCell ref="FL47:FQ47"/>
    <mergeCell ref="CT47:CX47"/>
    <mergeCell ref="CY47:DC47"/>
    <mergeCell ref="DD47:DH47"/>
    <mergeCell ref="DI47:DM47"/>
    <mergeCell ref="DN47:DR47"/>
    <mergeCell ref="DS47:DW47"/>
    <mergeCell ref="BP47:BT47"/>
    <mergeCell ref="BU47:BY47"/>
    <mergeCell ref="BZ47:CD47"/>
    <mergeCell ref="CE47:CI47"/>
    <mergeCell ref="CJ47:CN47"/>
    <mergeCell ref="CO47:CS47"/>
    <mergeCell ref="AL47:AP47"/>
    <mergeCell ref="AQ47:AU47"/>
    <mergeCell ref="AV47:AZ47"/>
    <mergeCell ref="A49:HH49"/>
    <mergeCell ref="FR48:GB48"/>
    <mergeCell ref="GC48:GH48"/>
    <mergeCell ref="GI48:GN48"/>
    <mergeCell ref="GO48:GT48"/>
    <mergeCell ref="GU48:HB48"/>
    <mergeCell ref="HC48:HH48"/>
    <mergeCell ref="DX48:EB48"/>
    <mergeCell ref="EN48:ES48"/>
    <mergeCell ref="ET48:EY48"/>
    <mergeCell ref="EZ48:FE48"/>
    <mergeCell ref="FF48:FK48"/>
    <mergeCell ref="FL48:FQ48"/>
    <mergeCell ref="CT48:CX48"/>
    <mergeCell ref="CY48:DC48"/>
    <mergeCell ref="DD48:DH48"/>
    <mergeCell ref="DI48:DM48"/>
    <mergeCell ref="DN48:DR48"/>
    <mergeCell ref="DS48:DW48"/>
    <mergeCell ref="BP48:BT48"/>
    <mergeCell ref="BU48:BY48"/>
    <mergeCell ref="BZ48:CD48"/>
    <mergeCell ref="CE48:CI48"/>
    <mergeCell ref="CJ48:CN48"/>
    <mergeCell ref="CO48:CS48"/>
    <mergeCell ref="AL48:AP48"/>
    <mergeCell ref="AQ48:AU48"/>
    <mergeCell ref="AV48:AZ48"/>
    <mergeCell ref="BA48:BE48"/>
    <mergeCell ref="BF48:BJ48"/>
    <mergeCell ref="BK48:BO48"/>
    <mergeCell ref="A48:C48"/>
    <mergeCell ref="BP50:BT50"/>
    <mergeCell ref="BU50:BY50"/>
    <mergeCell ref="BZ50:CD50"/>
    <mergeCell ref="CE50:CI50"/>
    <mergeCell ref="CJ50:CN50"/>
    <mergeCell ref="CO50:CS50"/>
    <mergeCell ref="AL50:AP50"/>
    <mergeCell ref="AQ50:AU50"/>
    <mergeCell ref="AV50:AZ50"/>
    <mergeCell ref="BA50:BE50"/>
    <mergeCell ref="BF50:BJ50"/>
    <mergeCell ref="BK50:BO50"/>
    <mergeCell ref="A50:C50"/>
    <mergeCell ref="D50:M50"/>
    <mergeCell ref="N50:S50"/>
    <mergeCell ref="T50:X50"/>
    <mergeCell ref="Y50:AF50"/>
    <mergeCell ref="AG50:AK50"/>
    <mergeCell ref="FR50:GB50"/>
    <mergeCell ref="GC50:GH50"/>
    <mergeCell ref="GI50:GN50"/>
    <mergeCell ref="GO50:GT50"/>
    <mergeCell ref="GU50:HB50"/>
    <mergeCell ref="HC50:HH50"/>
    <mergeCell ref="DX50:EB50"/>
    <mergeCell ref="EN50:ES50"/>
    <mergeCell ref="ET50:EY50"/>
    <mergeCell ref="EZ50:FE50"/>
    <mergeCell ref="FF50:FK50"/>
    <mergeCell ref="FL50:FQ50"/>
    <mergeCell ref="CT50:CX50"/>
    <mergeCell ref="CY50:DC50"/>
    <mergeCell ref="DD50:DH50"/>
    <mergeCell ref="DI50:DM50"/>
    <mergeCell ref="DN50:DR50"/>
    <mergeCell ref="DS50:DW50"/>
    <mergeCell ref="GU51:HB51"/>
    <mergeCell ref="HC51:HH51"/>
    <mergeCell ref="DX51:EB51"/>
    <mergeCell ref="EN51:ES51"/>
    <mergeCell ref="ET51:EY51"/>
    <mergeCell ref="EZ51:FE51"/>
    <mergeCell ref="FF51:FK51"/>
    <mergeCell ref="FL51:FQ51"/>
    <mergeCell ref="CT51:CX51"/>
    <mergeCell ref="CY51:DC51"/>
    <mergeCell ref="DD51:DH51"/>
    <mergeCell ref="DI51:DM51"/>
    <mergeCell ref="DN51:DR51"/>
    <mergeCell ref="DS51:DW51"/>
    <mergeCell ref="BP51:BT51"/>
    <mergeCell ref="BU51:BY51"/>
    <mergeCell ref="BZ51:CD51"/>
    <mergeCell ref="CE51:CI51"/>
    <mergeCell ref="CJ51:CN51"/>
    <mergeCell ref="CO51:CS51"/>
    <mergeCell ref="T52:X52"/>
    <mergeCell ref="Y52:AF52"/>
    <mergeCell ref="AG52:AK52"/>
    <mergeCell ref="A52:M52"/>
    <mergeCell ref="FR51:GB51"/>
    <mergeCell ref="GC51:GH51"/>
    <mergeCell ref="GI51:GN51"/>
    <mergeCell ref="GO51:GT51"/>
    <mergeCell ref="AL51:AP51"/>
    <mergeCell ref="AQ51:AU51"/>
    <mergeCell ref="AV51:AZ51"/>
    <mergeCell ref="BA51:BE51"/>
    <mergeCell ref="BF51:BJ51"/>
    <mergeCell ref="BK51:BO51"/>
    <mergeCell ref="A51:C51"/>
    <mergeCell ref="D51:M51"/>
    <mergeCell ref="N51:S51"/>
    <mergeCell ref="T51:X51"/>
    <mergeCell ref="Y51:AF51"/>
    <mergeCell ref="AG51:AK51"/>
    <mergeCell ref="A53:HH53"/>
    <mergeCell ref="FR52:GB52"/>
    <mergeCell ref="GC52:GH52"/>
    <mergeCell ref="GI52:GN52"/>
    <mergeCell ref="GO52:GT52"/>
    <mergeCell ref="GU52:HB52"/>
    <mergeCell ref="HC52:HH52"/>
    <mergeCell ref="DX52:EB52"/>
    <mergeCell ref="EN52:ES52"/>
    <mergeCell ref="ET52:EY52"/>
    <mergeCell ref="EZ52:FE52"/>
    <mergeCell ref="FF52:FK52"/>
    <mergeCell ref="FL52:FQ52"/>
    <mergeCell ref="CT52:CX52"/>
    <mergeCell ref="CY52:DC52"/>
    <mergeCell ref="DD52:DH52"/>
    <mergeCell ref="DI52:DM52"/>
    <mergeCell ref="DN52:DR52"/>
    <mergeCell ref="DS52:DW52"/>
    <mergeCell ref="BP52:BT52"/>
    <mergeCell ref="BU52:BY52"/>
    <mergeCell ref="BZ52:CD52"/>
    <mergeCell ref="CE52:CI52"/>
    <mergeCell ref="CJ52:CN52"/>
    <mergeCell ref="CO52:CS52"/>
    <mergeCell ref="AL52:AP52"/>
    <mergeCell ref="AQ52:AU52"/>
    <mergeCell ref="AV52:AZ52"/>
    <mergeCell ref="BA52:BE52"/>
    <mergeCell ref="BF52:BJ52"/>
    <mergeCell ref="BK52:BO52"/>
    <mergeCell ref="N52:S52"/>
    <mergeCell ref="A65:C65"/>
    <mergeCell ref="GC36:GH36"/>
    <mergeCell ref="GI36:GN36"/>
    <mergeCell ref="GO36:GT36"/>
    <mergeCell ref="BK37:BO37"/>
    <mergeCell ref="A37:C37"/>
    <mergeCell ref="D37:M37"/>
    <mergeCell ref="A59:HH59"/>
    <mergeCell ref="A58:HH58"/>
    <mergeCell ref="FR57:GB57"/>
    <mergeCell ref="GC57:GH57"/>
    <mergeCell ref="GI57:GN57"/>
    <mergeCell ref="GO57:GT57"/>
    <mergeCell ref="GU57:HB57"/>
    <mergeCell ref="HC57:HH57"/>
    <mergeCell ref="DX57:EB57"/>
    <mergeCell ref="EN57:ES57"/>
    <mergeCell ref="ET57:EY57"/>
    <mergeCell ref="EZ57:FE57"/>
    <mergeCell ref="FF57:FK57"/>
    <mergeCell ref="D65:M65"/>
    <mergeCell ref="ET65:EY65"/>
    <mergeCell ref="EZ65:FE65"/>
    <mergeCell ref="FF65:FK65"/>
    <mergeCell ref="FL65:FQ65"/>
    <mergeCell ref="CT65:CX65"/>
    <mergeCell ref="CY65:DC65"/>
    <mergeCell ref="DD65:DH65"/>
    <mergeCell ref="DI65:DM65"/>
    <mergeCell ref="DN65:DR65"/>
    <mergeCell ref="DS65:DW65"/>
    <mergeCell ref="GI37:GN37"/>
    <mergeCell ref="GO37:GT37"/>
    <mergeCell ref="CT36:CX36"/>
    <mergeCell ref="CY36:DC36"/>
    <mergeCell ref="DD36:DH36"/>
    <mergeCell ref="DI36:DM36"/>
    <mergeCell ref="DN36:DR36"/>
    <mergeCell ref="DS36:DW36"/>
    <mergeCell ref="BP36:BT36"/>
    <mergeCell ref="BU36:BY36"/>
    <mergeCell ref="BZ36:CD36"/>
    <mergeCell ref="CE36:CI36"/>
    <mergeCell ref="CJ36:CN36"/>
    <mergeCell ref="CO36:CS36"/>
    <mergeCell ref="AL36:AP36"/>
    <mergeCell ref="AQ36:AU36"/>
    <mergeCell ref="AV36:AZ36"/>
    <mergeCell ref="FR36:GB36"/>
    <mergeCell ref="BA36:BE36"/>
    <mergeCell ref="BF36:BJ36"/>
    <mergeCell ref="BK36:BO36"/>
    <mergeCell ref="CT37:CX37"/>
    <mergeCell ref="CY37:DC37"/>
    <mergeCell ref="DD37:DH37"/>
    <mergeCell ref="DI37:DM37"/>
    <mergeCell ref="DN37:DR37"/>
    <mergeCell ref="DS37:DW37"/>
    <mergeCell ref="BP37:BT37"/>
    <mergeCell ref="BU37:BY37"/>
    <mergeCell ref="BZ37:CD37"/>
    <mergeCell ref="CE37:CI37"/>
    <mergeCell ref="CJ37:CN37"/>
    <mergeCell ref="CO37:CS37"/>
    <mergeCell ref="GU36:HB36"/>
    <mergeCell ref="HC36:HH36"/>
    <mergeCell ref="DX36:EB36"/>
    <mergeCell ref="EN36:ES36"/>
    <mergeCell ref="ET36:EY36"/>
    <mergeCell ref="EZ36:FE36"/>
    <mergeCell ref="FF36:FK36"/>
    <mergeCell ref="FL36:FQ36"/>
    <mergeCell ref="CY72:DC72"/>
    <mergeCell ref="DD72:DH72"/>
    <mergeCell ref="DI72:DM72"/>
    <mergeCell ref="DN72:DR72"/>
    <mergeCell ref="FR38:GB38"/>
    <mergeCell ref="GC38:GH38"/>
    <mergeCell ref="GI38:GN38"/>
    <mergeCell ref="GO38:GT38"/>
    <mergeCell ref="GU38:HB38"/>
    <mergeCell ref="HC38:HH38"/>
    <mergeCell ref="DX38:EB38"/>
    <mergeCell ref="EN38:ES38"/>
    <mergeCell ref="ET38:EY38"/>
    <mergeCell ref="EZ38:FE38"/>
    <mergeCell ref="FR72:GB72"/>
    <mergeCell ref="GC72:GH72"/>
    <mergeCell ref="GI72:GN72"/>
    <mergeCell ref="A39:HH39"/>
    <mergeCell ref="A36:C36"/>
    <mergeCell ref="D36:M36"/>
    <mergeCell ref="N36:S36"/>
    <mergeCell ref="T36:X36"/>
    <mergeCell ref="Y36:AF36"/>
    <mergeCell ref="AG36:AK36"/>
    <mergeCell ref="HC37:HH37"/>
    <mergeCell ref="DX37:EB37"/>
    <mergeCell ref="EN37:ES37"/>
    <mergeCell ref="ET37:EY37"/>
    <mergeCell ref="EZ37:FE37"/>
    <mergeCell ref="FF37:FK37"/>
    <mergeCell ref="FL37:FQ37"/>
    <mergeCell ref="BP72:BT72"/>
    <mergeCell ref="GU72:HB72"/>
    <mergeCell ref="HC72:HH72"/>
    <mergeCell ref="EN72:ES72"/>
    <mergeCell ref="ET72:EY72"/>
    <mergeCell ref="EZ72:FE72"/>
    <mergeCell ref="FF72:FK72"/>
    <mergeCell ref="FL72:FQ72"/>
    <mergeCell ref="GU64:HB64"/>
    <mergeCell ref="HC64:HH64"/>
    <mergeCell ref="GO71:GT71"/>
    <mergeCell ref="FL57:FQ57"/>
    <mergeCell ref="HC71:HH71"/>
    <mergeCell ref="GI71:GN71"/>
    <mergeCell ref="DN71:DR71"/>
    <mergeCell ref="DS71:DW71"/>
    <mergeCell ref="FF64:FK64"/>
    <mergeCell ref="EC64:EH64"/>
    <mergeCell ref="GO65:GT65"/>
    <mergeCell ref="GU65:HB65"/>
    <mergeCell ref="HC65:HH65"/>
    <mergeCell ref="DX65:EB65"/>
    <mergeCell ref="EN65:ES65"/>
    <mergeCell ref="FR37:GB37"/>
    <mergeCell ref="GC37:GH37"/>
    <mergeCell ref="AL37:AP37"/>
    <mergeCell ref="AQ37:AU37"/>
    <mergeCell ref="AV37:AZ37"/>
    <mergeCell ref="BA37:BE37"/>
    <mergeCell ref="GO72:GT72"/>
    <mergeCell ref="BF37:BJ37"/>
    <mergeCell ref="N37:S37"/>
    <mergeCell ref="T37:X37"/>
    <mergeCell ref="Y37:AF37"/>
    <mergeCell ref="A40:HH40"/>
    <mergeCell ref="GU37:HB37"/>
    <mergeCell ref="BP74:BT74"/>
    <mergeCell ref="BU74:BY74"/>
    <mergeCell ref="BZ74:CD74"/>
    <mergeCell ref="CE74:CI74"/>
    <mergeCell ref="CJ74:CN74"/>
    <mergeCell ref="CO74:CS74"/>
    <mergeCell ref="AL74:AP74"/>
    <mergeCell ref="AQ74:AU74"/>
    <mergeCell ref="AV74:AZ74"/>
    <mergeCell ref="BA74:BE74"/>
    <mergeCell ref="BF74:BJ74"/>
    <mergeCell ref="BK74:BO74"/>
    <mergeCell ref="N74:S74"/>
    <mergeCell ref="T74:X74"/>
    <mergeCell ref="Y74:AF74"/>
    <mergeCell ref="AG74:AK74"/>
    <mergeCell ref="A74:M74"/>
    <mergeCell ref="Y64:AF64"/>
    <mergeCell ref="AG64:AK64"/>
    <mergeCell ref="AL64:AP64"/>
    <mergeCell ref="AG57:AK57"/>
    <mergeCell ref="AL77:AP77"/>
    <mergeCell ref="AQ77:AU77"/>
    <mergeCell ref="AV77:AZ77"/>
    <mergeCell ref="BA77:BE77"/>
    <mergeCell ref="BF77:BJ77"/>
    <mergeCell ref="BK77:BO77"/>
    <mergeCell ref="A77:C77"/>
    <mergeCell ref="D77:M77"/>
    <mergeCell ref="N77:S77"/>
    <mergeCell ref="T77:X77"/>
    <mergeCell ref="Y77:AF77"/>
    <mergeCell ref="AG77:AK77"/>
    <mergeCell ref="A76:HH76"/>
    <mergeCell ref="A75:HH75"/>
    <mergeCell ref="FR74:GB74"/>
    <mergeCell ref="GC74:GH74"/>
    <mergeCell ref="GI74:GN74"/>
    <mergeCell ref="GO74:GT74"/>
    <mergeCell ref="GU74:HB74"/>
    <mergeCell ref="HC74:HH74"/>
    <mergeCell ref="DX74:EB74"/>
    <mergeCell ref="EN74:ES74"/>
    <mergeCell ref="ET74:EY74"/>
    <mergeCell ref="EZ74:FE74"/>
    <mergeCell ref="FF74:FK74"/>
    <mergeCell ref="FL74:FQ74"/>
    <mergeCell ref="CT74:CX74"/>
    <mergeCell ref="CY74:DC74"/>
    <mergeCell ref="DD74:DH74"/>
    <mergeCell ref="DI74:DM74"/>
    <mergeCell ref="DN74:DR74"/>
    <mergeCell ref="DS74:DW74"/>
    <mergeCell ref="AL78:AP78"/>
    <mergeCell ref="AQ78:AU78"/>
    <mergeCell ref="AV78:AZ78"/>
    <mergeCell ref="BA78:BE78"/>
    <mergeCell ref="BF78:BJ78"/>
    <mergeCell ref="BK78:BO78"/>
    <mergeCell ref="A78:C78"/>
    <mergeCell ref="D78:M78"/>
    <mergeCell ref="N78:S78"/>
    <mergeCell ref="T78:X78"/>
    <mergeCell ref="Y78:AF78"/>
    <mergeCell ref="AG78:AK78"/>
    <mergeCell ref="GU77:HB77"/>
    <mergeCell ref="HC77:HH77"/>
    <mergeCell ref="DX77:EB77"/>
    <mergeCell ref="EN77:ES77"/>
    <mergeCell ref="ET77:EY77"/>
    <mergeCell ref="EZ77:FE77"/>
    <mergeCell ref="FF77:FK77"/>
    <mergeCell ref="FL77:FQ77"/>
    <mergeCell ref="CT77:CX77"/>
    <mergeCell ref="CY77:DC77"/>
    <mergeCell ref="DD77:DH77"/>
    <mergeCell ref="DI77:DM77"/>
    <mergeCell ref="DN77:DR77"/>
    <mergeCell ref="DS77:DW77"/>
    <mergeCell ref="BP77:BT77"/>
    <mergeCell ref="BU77:BY77"/>
    <mergeCell ref="BZ77:CD77"/>
    <mergeCell ref="CE77:CI77"/>
    <mergeCell ref="CJ77:CN77"/>
    <mergeCell ref="CO77:CS77"/>
    <mergeCell ref="A81:C81"/>
    <mergeCell ref="D81:M81"/>
    <mergeCell ref="HC80:HH80"/>
    <mergeCell ref="DX80:EB80"/>
    <mergeCell ref="EN80:ES80"/>
    <mergeCell ref="ET80:EY80"/>
    <mergeCell ref="EZ80:FE80"/>
    <mergeCell ref="FF80:FK80"/>
    <mergeCell ref="FL80:FQ80"/>
    <mergeCell ref="CT80:CX80"/>
    <mergeCell ref="CY80:DC80"/>
    <mergeCell ref="DD80:DH80"/>
    <mergeCell ref="DI80:DM80"/>
    <mergeCell ref="DN80:DR80"/>
    <mergeCell ref="DS80:DW80"/>
    <mergeCell ref="BP80:BT80"/>
    <mergeCell ref="BU80:BY80"/>
    <mergeCell ref="BZ80:CD80"/>
    <mergeCell ref="CE80:CI80"/>
    <mergeCell ref="CJ80:CN80"/>
    <mergeCell ref="CO80:CS80"/>
    <mergeCell ref="GC80:GH80"/>
    <mergeCell ref="Y80:AF80"/>
    <mergeCell ref="AG80:AK80"/>
    <mergeCell ref="AQ81:AU81"/>
    <mergeCell ref="GI80:GN80"/>
    <mergeCell ref="GO80:GT80"/>
    <mergeCell ref="GU80:HB80"/>
    <mergeCell ref="CO81:CS81"/>
    <mergeCell ref="GO81:GT81"/>
    <mergeCell ref="GU81:HB81"/>
    <mergeCell ref="FR81:GB81"/>
    <mergeCell ref="AV81:AZ81"/>
    <mergeCell ref="BA81:BE81"/>
    <mergeCell ref="BF81:BJ81"/>
    <mergeCell ref="BK81:BO81"/>
    <mergeCell ref="HC81:HH81"/>
    <mergeCell ref="DX81:EB81"/>
    <mergeCell ref="EN81:ES81"/>
    <mergeCell ref="ET81:EY81"/>
    <mergeCell ref="EZ81:FE81"/>
    <mergeCell ref="FF81:FK81"/>
    <mergeCell ref="FL81:FQ81"/>
    <mergeCell ref="CT81:CX81"/>
    <mergeCell ref="CY81:DC81"/>
    <mergeCell ref="DD81:DH81"/>
    <mergeCell ref="DI81:DM81"/>
    <mergeCell ref="DN81:DR81"/>
    <mergeCell ref="DS81:DW81"/>
    <mergeCell ref="BP81:BT81"/>
    <mergeCell ref="BU81:BY81"/>
    <mergeCell ref="BZ81:CD81"/>
    <mergeCell ref="CE81:CI81"/>
    <mergeCell ref="CJ81:CN81"/>
    <mergeCell ref="AQ82:AU82"/>
    <mergeCell ref="AV82:AZ82"/>
    <mergeCell ref="BA82:BE82"/>
    <mergeCell ref="DN82:DR82"/>
    <mergeCell ref="DS82:DW82"/>
    <mergeCell ref="BP82:BT82"/>
    <mergeCell ref="BU82:BY82"/>
    <mergeCell ref="HC82:HH82"/>
    <mergeCell ref="DX82:EB82"/>
    <mergeCell ref="EN82:ES82"/>
    <mergeCell ref="ET82:EY82"/>
    <mergeCell ref="EZ82:FE82"/>
    <mergeCell ref="FF82:FK82"/>
    <mergeCell ref="FL82:FQ82"/>
    <mergeCell ref="CT82:CX82"/>
    <mergeCell ref="CY82:DC82"/>
    <mergeCell ref="DD82:DH82"/>
    <mergeCell ref="CO82:CS82"/>
    <mergeCell ref="FR80:GB80"/>
    <mergeCell ref="N81:S81"/>
    <mergeCell ref="T81:X81"/>
    <mergeCell ref="Y81:AF81"/>
    <mergeCell ref="AG81:AK81"/>
    <mergeCell ref="AL81:AP81"/>
    <mergeCell ref="GC81:GH81"/>
    <mergeCell ref="GI81:GN81"/>
    <mergeCell ref="HC93:HH93"/>
    <mergeCell ref="DX93:EB93"/>
    <mergeCell ref="EN93:ES93"/>
    <mergeCell ref="ET93:EY93"/>
    <mergeCell ref="EZ93:FE93"/>
    <mergeCell ref="FF93:FK93"/>
    <mergeCell ref="FL93:FQ93"/>
    <mergeCell ref="CT93:CX93"/>
    <mergeCell ref="CY93:DC93"/>
    <mergeCell ref="DD93:DH93"/>
    <mergeCell ref="DI93:DM93"/>
    <mergeCell ref="DN93:DR93"/>
    <mergeCell ref="DS93:DW93"/>
    <mergeCell ref="N93:S93"/>
    <mergeCell ref="T93:X93"/>
    <mergeCell ref="Y93:AF93"/>
    <mergeCell ref="AG93:AK93"/>
    <mergeCell ref="FR93:GB93"/>
    <mergeCell ref="GI93:GN93"/>
    <mergeCell ref="GO93:GT93"/>
    <mergeCell ref="GU93:HB93"/>
    <mergeCell ref="GI82:GN82"/>
    <mergeCell ref="AL82:AP82"/>
    <mergeCell ref="BA84:BE84"/>
    <mergeCell ref="AG94:AK94"/>
    <mergeCell ref="A94:M94"/>
    <mergeCell ref="AV93:AZ93"/>
    <mergeCell ref="AL94:AP94"/>
    <mergeCell ref="AQ94:AU94"/>
    <mergeCell ref="AV94:AZ94"/>
    <mergeCell ref="BA94:BE94"/>
    <mergeCell ref="ET94:EY94"/>
    <mergeCell ref="GC93:GH93"/>
    <mergeCell ref="BP93:BT93"/>
    <mergeCell ref="BU93:BY93"/>
    <mergeCell ref="A64:C64"/>
    <mergeCell ref="D64:M64"/>
    <mergeCell ref="EZ94:FE94"/>
    <mergeCell ref="FF94:FK94"/>
    <mergeCell ref="N94:S94"/>
    <mergeCell ref="FL94:FQ94"/>
    <mergeCell ref="EC93:EH93"/>
    <mergeCell ref="FR94:GB94"/>
    <mergeCell ref="GC94:GH94"/>
    <mergeCell ref="DS94:DW94"/>
    <mergeCell ref="BP94:BT94"/>
    <mergeCell ref="BU94:BY94"/>
    <mergeCell ref="BZ94:CD94"/>
    <mergeCell ref="CE94:CI94"/>
    <mergeCell ref="CJ71:CN71"/>
    <mergeCell ref="CO71:CS71"/>
    <mergeCell ref="CT71:CX71"/>
    <mergeCell ref="CT78:CX78"/>
    <mergeCell ref="ET71:EY71"/>
    <mergeCell ref="CJ72:CN72"/>
    <mergeCell ref="CO72:CS72"/>
    <mergeCell ref="T64:X64"/>
    <mergeCell ref="BP64:BT64"/>
    <mergeCell ref="BU64:BY64"/>
    <mergeCell ref="BZ64:CD64"/>
    <mergeCell ref="CO62:CS62"/>
    <mergeCell ref="DD62:DH62"/>
    <mergeCell ref="AV64:AZ64"/>
    <mergeCell ref="A83:HH83"/>
    <mergeCell ref="FR82:GB82"/>
    <mergeCell ref="GO94:GT94"/>
    <mergeCell ref="GU94:HB94"/>
    <mergeCell ref="HC94:HH94"/>
    <mergeCell ref="DX94:EB94"/>
    <mergeCell ref="BZ93:CD93"/>
    <mergeCell ref="CE93:CI93"/>
    <mergeCell ref="CJ93:CN93"/>
    <mergeCell ref="CO93:CS93"/>
    <mergeCell ref="AL93:AP93"/>
    <mergeCell ref="AQ93:AU93"/>
    <mergeCell ref="EC94:EH94"/>
    <mergeCell ref="EI93:EM93"/>
    <mergeCell ref="EI94:EM94"/>
    <mergeCell ref="CT94:CX94"/>
    <mergeCell ref="CY94:DC94"/>
    <mergeCell ref="DD94:DH94"/>
    <mergeCell ref="DI94:DM94"/>
    <mergeCell ref="DN94:DR94"/>
    <mergeCell ref="CJ94:CN94"/>
    <mergeCell ref="CO94:CS94"/>
    <mergeCell ref="EN94:ES94"/>
    <mergeCell ref="T94:X94"/>
    <mergeCell ref="Y94:AF94"/>
    <mergeCell ref="A84:C84"/>
    <mergeCell ref="D84:M84"/>
    <mergeCell ref="N84:S84"/>
    <mergeCell ref="T84:X84"/>
    <mergeCell ref="Y84:AF84"/>
    <mergeCell ref="AG84:AK84"/>
    <mergeCell ref="AL84:AP84"/>
    <mergeCell ref="AQ84:AU84"/>
    <mergeCell ref="AV84:AZ84"/>
    <mergeCell ref="CJ61:CN61"/>
    <mergeCell ref="CO61:CS61"/>
    <mergeCell ref="CT61:CX61"/>
    <mergeCell ref="CY61:DC61"/>
    <mergeCell ref="DD61:DH61"/>
    <mergeCell ref="DI61:DM61"/>
    <mergeCell ref="AL62:AP62"/>
    <mergeCell ref="AQ62:AU62"/>
    <mergeCell ref="N65:S65"/>
    <mergeCell ref="T65:X65"/>
    <mergeCell ref="Y65:AF65"/>
    <mergeCell ref="AG65:AK65"/>
    <mergeCell ref="AL65:AP65"/>
    <mergeCell ref="AQ65:AU65"/>
    <mergeCell ref="AV65:AZ65"/>
    <mergeCell ref="BA65:BE65"/>
    <mergeCell ref="BF65:BJ65"/>
    <mergeCell ref="BK65:BO65"/>
    <mergeCell ref="BP65:BT65"/>
    <mergeCell ref="BU65:BY65"/>
    <mergeCell ref="BZ65:CD65"/>
    <mergeCell ref="CE65:CI65"/>
    <mergeCell ref="CJ65:CN65"/>
    <mergeCell ref="EC74:EH74"/>
    <mergeCell ref="EI74:EM74"/>
    <mergeCell ref="GO70:GT70"/>
    <mergeCell ref="GU71:HB71"/>
    <mergeCell ref="GI69:GN69"/>
    <mergeCell ref="GO69:GT69"/>
    <mergeCell ref="DX64:EB64"/>
    <mergeCell ref="EI64:EM64"/>
    <mergeCell ref="GI65:GN65"/>
    <mergeCell ref="BF94:BJ94"/>
    <mergeCell ref="BK94:BO94"/>
    <mergeCell ref="BA93:BE93"/>
    <mergeCell ref="BF93:BJ93"/>
    <mergeCell ref="BK93:BO93"/>
    <mergeCell ref="A79:HH79"/>
    <mergeCell ref="FR78:GB78"/>
    <mergeCell ref="GC78:GH78"/>
    <mergeCell ref="GI78:GN78"/>
    <mergeCell ref="GO78:GT78"/>
    <mergeCell ref="GU78:HB78"/>
    <mergeCell ref="HC78:HH78"/>
    <mergeCell ref="DX78:EB78"/>
    <mergeCell ref="EN78:ES78"/>
    <mergeCell ref="ET78:EY78"/>
    <mergeCell ref="EZ78:FE78"/>
    <mergeCell ref="FF78:FK78"/>
    <mergeCell ref="FL78:FQ78"/>
    <mergeCell ref="GO82:GT82"/>
    <mergeCell ref="GU82:HB82"/>
    <mergeCell ref="GI94:GN94"/>
    <mergeCell ref="A93:M93"/>
    <mergeCell ref="GC82:GH82"/>
    <mergeCell ref="GU70:HB70"/>
    <mergeCell ref="EI71:EM71"/>
    <mergeCell ref="GI70:GN70"/>
    <mergeCell ref="DD69:DH69"/>
    <mergeCell ref="DI69:DM69"/>
    <mergeCell ref="DN69:DR69"/>
    <mergeCell ref="DS69:DW69"/>
    <mergeCell ref="EN64:ES64"/>
    <mergeCell ref="ET64:EY64"/>
    <mergeCell ref="EZ64:FE64"/>
    <mergeCell ref="CY70:DC70"/>
    <mergeCell ref="HC70:HH70"/>
    <mergeCell ref="EZ70:FE70"/>
    <mergeCell ref="FF70:FK70"/>
    <mergeCell ref="CY78:DC78"/>
    <mergeCell ref="DD78:DH78"/>
    <mergeCell ref="BP78:BT78"/>
    <mergeCell ref="BU78:BY78"/>
    <mergeCell ref="BZ78:CD78"/>
    <mergeCell ref="DI78:DM78"/>
    <mergeCell ref="DN78:DR78"/>
    <mergeCell ref="DS78:DW78"/>
    <mergeCell ref="FR77:GB77"/>
    <mergeCell ref="GC77:GH77"/>
    <mergeCell ref="GI77:GN77"/>
    <mergeCell ref="GO77:GT77"/>
    <mergeCell ref="GC70:GH70"/>
    <mergeCell ref="HC69:HH69"/>
    <mergeCell ref="GC69:GH69"/>
    <mergeCell ref="CE78:CI78"/>
    <mergeCell ref="CJ78:CN78"/>
    <mergeCell ref="CO78:CS78"/>
    <mergeCell ref="CO65:CS65"/>
    <mergeCell ref="AL66:AP66"/>
    <mergeCell ref="AQ68:AU68"/>
    <mergeCell ref="AV68:AZ68"/>
    <mergeCell ref="BA68:BE68"/>
    <mergeCell ref="BF68:BJ68"/>
    <mergeCell ref="FR71:GB71"/>
    <mergeCell ref="EC70:EH70"/>
    <mergeCell ref="EI70:EM70"/>
    <mergeCell ref="DI70:DM70"/>
    <mergeCell ref="DD70:DH70"/>
    <mergeCell ref="EN70:ES70"/>
    <mergeCell ref="ET70:EY70"/>
    <mergeCell ref="FR70:GB70"/>
    <mergeCell ref="CY64:DC64"/>
    <mergeCell ref="DD64:DH64"/>
    <mergeCell ref="DI64:DM64"/>
    <mergeCell ref="DN64:DR64"/>
    <mergeCell ref="DS64:DW64"/>
    <mergeCell ref="DX68:EB68"/>
    <mergeCell ref="EN68:ES68"/>
    <mergeCell ref="BA64:BE64"/>
    <mergeCell ref="BF64:BJ64"/>
    <mergeCell ref="CO64:CS64"/>
    <mergeCell ref="CT64:CX64"/>
    <mergeCell ref="DX72:EB72"/>
    <mergeCell ref="FR65:GB65"/>
    <mergeCell ref="GC65:GH65"/>
    <mergeCell ref="EC68:EH68"/>
    <mergeCell ref="EI68:EM68"/>
    <mergeCell ref="EC65:EH65"/>
    <mergeCell ref="EI65:EM65"/>
    <mergeCell ref="DX69:EB69"/>
    <mergeCell ref="EC69:EH69"/>
    <mergeCell ref="EI69:EM69"/>
    <mergeCell ref="EN69:ES69"/>
    <mergeCell ref="DD68:DH68"/>
    <mergeCell ref="DI68:DM68"/>
    <mergeCell ref="DN68:DR68"/>
    <mergeCell ref="ET69:EY69"/>
    <mergeCell ref="EZ69:FE69"/>
    <mergeCell ref="FF69:FK69"/>
    <mergeCell ref="BF84:BJ84"/>
    <mergeCell ref="BK84:BO84"/>
    <mergeCell ref="BP84:BT84"/>
    <mergeCell ref="BU84:BY84"/>
    <mergeCell ref="BZ84:CD84"/>
    <mergeCell ref="CE84:CI84"/>
    <mergeCell ref="BF82:BJ82"/>
    <mergeCell ref="BK82:BO82"/>
    <mergeCell ref="N82:S82"/>
    <mergeCell ref="T82:X82"/>
    <mergeCell ref="ET68:EY68"/>
    <mergeCell ref="EZ68:FE68"/>
    <mergeCell ref="FF68:FK68"/>
    <mergeCell ref="FL69:FQ69"/>
    <mergeCell ref="FR69:GB69"/>
    <mergeCell ref="Y82:AF82"/>
    <mergeCell ref="AG82:AK82"/>
    <mergeCell ref="DX84:EB84"/>
    <mergeCell ref="EC84:EH84"/>
    <mergeCell ref="EI84:EM84"/>
    <mergeCell ref="EN84:ES84"/>
    <mergeCell ref="ET84:EY84"/>
    <mergeCell ref="EZ84:FE84"/>
    <mergeCell ref="FF84:FK84"/>
    <mergeCell ref="FL84:FQ84"/>
    <mergeCell ref="FR84:GB84"/>
    <mergeCell ref="AL72:AP72"/>
    <mergeCell ref="AQ72:AU72"/>
    <mergeCell ref="AV72:AZ72"/>
    <mergeCell ref="CT72:CX72"/>
    <mergeCell ref="EC72:EH72"/>
    <mergeCell ref="DS72:DW72"/>
    <mergeCell ref="A82:M82"/>
    <mergeCell ref="BZ82:CD82"/>
    <mergeCell ref="CE82:CI82"/>
    <mergeCell ref="CJ84:CN84"/>
    <mergeCell ref="CO84:CS84"/>
    <mergeCell ref="BP67:BT67"/>
    <mergeCell ref="BU67:BY67"/>
    <mergeCell ref="BZ67:CD67"/>
    <mergeCell ref="CE67:CI67"/>
    <mergeCell ref="CT84:CX84"/>
    <mergeCell ref="CY84:DC84"/>
    <mergeCell ref="DD84:DH84"/>
    <mergeCell ref="DI84:DM84"/>
    <mergeCell ref="DN84:DR84"/>
    <mergeCell ref="DS84:DW84"/>
    <mergeCell ref="CJ68:CN68"/>
    <mergeCell ref="CO68:CS68"/>
    <mergeCell ref="CT68:CX68"/>
    <mergeCell ref="CY68:DC68"/>
    <mergeCell ref="DS68:DW68"/>
    <mergeCell ref="AL80:AP80"/>
    <mergeCell ref="AQ80:AU80"/>
    <mergeCell ref="AV80:AZ80"/>
    <mergeCell ref="BA80:BE80"/>
    <mergeCell ref="BF80:BJ80"/>
    <mergeCell ref="BK80:BO80"/>
    <mergeCell ref="A80:C80"/>
    <mergeCell ref="D80:M80"/>
    <mergeCell ref="N80:S80"/>
    <mergeCell ref="T80:X80"/>
    <mergeCell ref="CJ82:CN82"/>
    <mergeCell ref="DI82:DM82"/>
    <mergeCell ref="GC84:GH84"/>
    <mergeCell ref="GI84:GN84"/>
    <mergeCell ref="GO84:GT84"/>
    <mergeCell ref="GU84:HB84"/>
    <mergeCell ref="HC84:HH84"/>
    <mergeCell ref="A86:C86"/>
    <mergeCell ref="D86:M86"/>
    <mergeCell ref="N86:S86"/>
    <mergeCell ref="T86:X86"/>
    <mergeCell ref="Y86:AF86"/>
    <mergeCell ref="AG86:AK86"/>
    <mergeCell ref="AL86:AP86"/>
    <mergeCell ref="AQ86:AU86"/>
    <mergeCell ref="AV86:AZ86"/>
    <mergeCell ref="BA86:BE86"/>
    <mergeCell ref="BF86:BJ86"/>
    <mergeCell ref="BK86:BO86"/>
    <mergeCell ref="BP86:BT86"/>
    <mergeCell ref="BU86:BY86"/>
    <mergeCell ref="BZ86:CD86"/>
    <mergeCell ref="CE86:CI86"/>
    <mergeCell ref="CJ86:CN86"/>
    <mergeCell ref="CO86:CS86"/>
    <mergeCell ref="CT86:CX86"/>
    <mergeCell ref="CY86:DC86"/>
    <mergeCell ref="DD86:DH86"/>
    <mergeCell ref="DI86:DM86"/>
    <mergeCell ref="DN86:DR86"/>
    <mergeCell ref="FL86:FQ86"/>
    <mergeCell ref="FR86:GB86"/>
    <mergeCell ref="GC86:GH86"/>
    <mergeCell ref="GI86:GN86"/>
    <mergeCell ref="GO86:GT86"/>
    <mergeCell ref="GU86:HB86"/>
    <mergeCell ref="HC86:HH86"/>
    <mergeCell ref="CO88:CS88"/>
    <mergeCell ref="CT88:CX88"/>
    <mergeCell ref="CY88:DC88"/>
    <mergeCell ref="DD88:DH88"/>
    <mergeCell ref="DS88:DW88"/>
    <mergeCell ref="DX88:EB88"/>
    <mergeCell ref="EC88:EH88"/>
    <mergeCell ref="EI88:EM88"/>
    <mergeCell ref="EN88:ES88"/>
    <mergeCell ref="ET88:EY88"/>
    <mergeCell ref="EZ88:FE88"/>
    <mergeCell ref="FF88:FK88"/>
    <mergeCell ref="FL88:FQ88"/>
    <mergeCell ref="FR88:GB88"/>
    <mergeCell ref="GC88:GH88"/>
    <mergeCell ref="CO87:CS87"/>
    <mergeCell ref="CT87:CX87"/>
    <mergeCell ref="GO88:GT88"/>
    <mergeCell ref="A88:C88"/>
    <mergeCell ref="D88:M88"/>
    <mergeCell ref="N88:S88"/>
    <mergeCell ref="T88:X88"/>
    <mergeCell ref="Y88:AF88"/>
    <mergeCell ref="AG88:AK88"/>
    <mergeCell ref="AL88:AP88"/>
    <mergeCell ref="AQ88:AU88"/>
    <mergeCell ref="AV88:AZ88"/>
    <mergeCell ref="DS86:DW86"/>
    <mergeCell ref="DX86:EB86"/>
    <mergeCell ref="EC86:EH86"/>
    <mergeCell ref="EI86:EM86"/>
    <mergeCell ref="EN86:ES86"/>
    <mergeCell ref="ET86:EY86"/>
    <mergeCell ref="EZ86:FE86"/>
    <mergeCell ref="FF86:FK86"/>
    <mergeCell ref="A87:C87"/>
    <mergeCell ref="D87:M87"/>
    <mergeCell ref="N87:S87"/>
    <mergeCell ref="T87:X87"/>
    <mergeCell ref="Y87:AF87"/>
    <mergeCell ref="AG87:AK87"/>
    <mergeCell ref="AL87:AP87"/>
    <mergeCell ref="AQ87:AU87"/>
    <mergeCell ref="AV87:AZ87"/>
    <mergeCell ref="BA87:BE87"/>
    <mergeCell ref="BF87:BJ87"/>
    <mergeCell ref="BK87:BO87"/>
    <mergeCell ref="BP87:BT87"/>
    <mergeCell ref="BU87:BY87"/>
    <mergeCell ref="BZ87:CD87"/>
    <mergeCell ref="CE87:CI87"/>
    <mergeCell ref="CJ87:CN87"/>
    <mergeCell ref="BA88:BE88"/>
    <mergeCell ref="BF88:BJ88"/>
    <mergeCell ref="BK88:BO88"/>
    <mergeCell ref="BP88:BT88"/>
    <mergeCell ref="BU88:BY88"/>
    <mergeCell ref="BZ88:CD88"/>
    <mergeCell ref="CE88:CI88"/>
    <mergeCell ref="CJ88:CN88"/>
    <mergeCell ref="GU88:HB88"/>
    <mergeCell ref="HC88:HH88"/>
    <mergeCell ref="EN87:ES87"/>
    <mergeCell ref="ET87:EY87"/>
    <mergeCell ref="EZ87:FE87"/>
    <mergeCell ref="FF87:FK87"/>
    <mergeCell ref="FL87:FQ87"/>
    <mergeCell ref="FR87:GB87"/>
    <mergeCell ref="GC87:GH87"/>
    <mergeCell ref="GI87:GN87"/>
    <mergeCell ref="GO87:GT87"/>
    <mergeCell ref="GU87:HB87"/>
    <mergeCell ref="HC87:HH87"/>
    <mergeCell ref="DS87:DW87"/>
    <mergeCell ref="DX87:EB87"/>
    <mergeCell ref="EC87:EH87"/>
    <mergeCell ref="EI87:EM87"/>
    <mergeCell ref="CY87:DC87"/>
    <mergeCell ref="DD87:DH87"/>
    <mergeCell ref="DI87:DM87"/>
    <mergeCell ref="DN87:DR87"/>
    <mergeCell ref="GI88:GN88"/>
    <mergeCell ref="A89:C89"/>
    <mergeCell ref="D89:M89"/>
    <mergeCell ref="N89:S89"/>
    <mergeCell ref="T89:X89"/>
    <mergeCell ref="Y89:AF89"/>
    <mergeCell ref="AG89:AK89"/>
    <mergeCell ref="AL89:AP89"/>
    <mergeCell ref="AQ89:AU89"/>
    <mergeCell ref="AV89:AZ89"/>
    <mergeCell ref="BA89:BE89"/>
    <mergeCell ref="BF89:BJ89"/>
    <mergeCell ref="BK89:BO89"/>
    <mergeCell ref="BP89:BT89"/>
    <mergeCell ref="BU89:BY89"/>
    <mergeCell ref="BZ89:CD89"/>
    <mergeCell ref="CE89:CI89"/>
    <mergeCell ref="CJ89:CN89"/>
    <mergeCell ref="CO89:CS89"/>
    <mergeCell ref="CT89:CX89"/>
    <mergeCell ref="CY89:DC89"/>
    <mergeCell ref="DD89:DH89"/>
    <mergeCell ref="DI89:DM89"/>
    <mergeCell ref="DN89:DR89"/>
    <mergeCell ref="DS89:DW89"/>
    <mergeCell ref="DX89:EB89"/>
    <mergeCell ref="EC89:EH89"/>
    <mergeCell ref="EI89:EM89"/>
    <mergeCell ref="EN89:ES89"/>
    <mergeCell ref="ET89:EY89"/>
    <mergeCell ref="EZ89:FE89"/>
    <mergeCell ref="FF89:FK89"/>
    <mergeCell ref="FL89:FQ89"/>
    <mergeCell ref="FR89:GB89"/>
    <mergeCell ref="GC89:GH89"/>
    <mergeCell ref="GI89:GN89"/>
    <mergeCell ref="GO89:GT89"/>
    <mergeCell ref="GU89:HB89"/>
    <mergeCell ref="HC89:HH89"/>
    <mergeCell ref="A90:C90"/>
    <mergeCell ref="D90:M90"/>
    <mergeCell ref="N90:S90"/>
    <mergeCell ref="T90:X90"/>
    <mergeCell ref="Y90:AF90"/>
    <mergeCell ref="AG90:AK90"/>
    <mergeCell ref="AL90:AP90"/>
    <mergeCell ref="AQ90:AU90"/>
    <mergeCell ref="AV90:AZ90"/>
    <mergeCell ref="BA90:BE90"/>
    <mergeCell ref="BF90:BJ90"/>
    <mergeCell ref="BK90:BO90"/>
    <mergeCell ref="BP90:BT90"/>
    <mergeCell ref="BU90:BY90"/>
    <mergeCell ref="BZ90:CD90"/>
    <mergeCell ref="CE90:CI90"/>
    <mergeCell ref="CJ90:CN90"/>
    <mergeCell ref="CO90:CS90"/>
    <mergeCell ref="CT90:CX90"/>
    <mergeCell ref="CY90:DC90"/>
    <mergeCell ref="DD90:DH90"/>
    <mergeCell ref="DI90:DM90"/>
    <mergeCell ref="DN90:DR90"/>
    <mergeCell ref="DS90:DW90"/>
    <mergeCell ref="DX90:EB90"/>
    <mergeCell ref="EC90:EH90"/>
    <mergeCell ref="EI90:EM90"/>
    <mergeCell ref="EN90:ES90"/>
    <mergeCell ref="D92:M92"/>
    <mergeCell ref="N92:S92"/>
    <mergeCell ref="T92:X92"/>
    <mergeCell ref="Y92:AF92"/>
    <mergeCell ref="AG92:AK92"/>
    <mergeCell ref="AL92:AP92"/>
    <mergeCell ref="AQ92:AU92"/>
    <mergeCell ref="AV92:AZ92"/>
    <mergeCell ref="BA92:BE92"/>
    <mergeCell ref="BF92:BJ92"/>
    <mergeCell ref="BK92:BO92"/>
    <mergeCell ref="BP92:BT92"/>
    <mergeCell ref="BU92:BY92"/>
    <mergeCell ref="BZ92:CD92"/>
    <mergeCell ref="CE92:CI92"/>
    <mergeCell ref="CJ92:CN92"/>
    <mergeCell ref="CO92:CS92"/>
    <mergeCell ref="GC92:GH92"/>
    <mergeCell ref="GI92:GN92"/>
    <mergeCell ref="GO92:GT92"/>
    <mergeCell ref="GU92:HB92"/>
    <mergeCell ref="HC92:HH92"/>
    <mergeCell ref="A54:C54"/>
    <mergeCell ref="D54:M54"/>
    <mergeCell ref="N54:S54"/>
    <mergeCell ref="T54:X54"/>
    <mergeCell ref="Y54:AF54"/>
    <mergeCell ref="AG54:AK54"/>
    <mergeCell ref="AL54:AP54"/>
    <mergeCell ref="AQ54:AU54"/>
    <mergeCell ref="AV54:AZ54"/>
    <mergeCell ref="BA54:BE54"/>
    <mergeCell ref="BF54:BJ54"/>
    <mergeCell ref="BK54:BO54"/>
    <mergeCell ref="BP54:BT54"/>
    <mergeCell ref="BU54:BY54"/>
    <mergeCell ref="BZ54:CD54"/>
    <mergeCell ref="CE54:CI54"/>
    <mergeCell ref="ET90:EY90"/>
    <mergeCell ref="EZ90:FE90"/>
    <mergeCell ref="FF90:FK90"/>
    <mergeCell ref="FL90:FQ90"/>
    <mergeCell ref="FR90:GB90"/>
    <mergeCell ref="GC90:GH90"/>
    <mergeCell ref="GI90:GN90"/>
    <mergeCell ref="GO90:GT90"/>
    <mergeCell ref="GU90:HB90"/>
    <mergeCell ref="HC90:HH90"/>
    <mergeCell ref="A92:C92"/>
    <mergeCell ref="DN92:DR92"/>
    <mergeCell ref="DS92:DW92"/>
    <mergeCell ref="DX92:EB92"/>
    <mergeCell ref="EC92:EH92"/>
    <mergeCell ref="EI92:EM92"/>
    <mergeCell ref="EN92:ES92"/>
    <mergeCell ref="ET92:EY92"/>
    <mergeCell ref="EZ92:FE92"/>
    <mergeCell ref="FF92:FK92"/>
    <mergeCell ref="FL92:FQ92"/>
    <mergeCell ref="FR92:GB92"/>
    <mergeCell ref="CT92:CX92"/>
    <mergeCell ref="CY92:DC92"/>
    <mergeCell ref="DD92:DH92"/>
    <mergeCell ref="DI92:DM92"/>
    <mergeCell ref="DI88:DM88"/>
    <mergeCell ref="DN88:DR88"/>
    <mergeCell ref="GI54:GN54"/>
    <mergeCell ref="GO54:GT54"/>
    <mergeCell ref="GU54:HB54"/>
    <mergeCell ref="HC54:HH54"/>
    <mergeCell ref="A55:C55"/>
    <mergeCell ref="D55:M55"/>
    <mergeCell ref="N55:S55"/>
    <mergeCell ref="T55:X55"/>
    <mergeCell ref="Y55:AF55"/>
    <mergeCell ref="AG55:AK55"/>
    <mergeCell ref="AL55:AP55"/>
    <mergeCell ref="AQ55:AU55"/>
    <mergeCell ref="AV55:AZ55"/>
    <mergeCell ref="BA55:BE55"/>
    <mergeCell ref="BF55:BJ55"/>
    <mergeCell ref="BK55:BO55"/>
    <mergeCell ref="BP55:BT55"/>
    <mergeCell ref="BU55:BY55"/>
    <mergeCell ref="BZ55:CD55"/>
    <mergeCell ref="CE55:CI55"/>
    <mergeCell ref="CJ55:CN55"/>
    <mergeCell ref="FF55:FK55"/>
    <mergeCell ref="FL55:FQ55"/>
    <mergeCell ref="FR55:GB55"/>
    <mergeCell ref="GC55:GH55"/>
    <mergeCell ref="GI55:GN55"/>
    <mergeCell ref="GO55:GT55"/>
    <mergeCell ref="GU55:HB55"/>
    <mergeCell ref="HC55:HH55"/>
    <mergeCell ref="CJ54:CN54"/>
    <mergeCell ref="CO54:CS54"/>
    <mergeCell ref="CT54:CX54"/>
    <mergeCell ref="DN55:DR55"/>
    <mergeCell ref="DS55:DW55"/>
    <mergeCell ref="DX55:EB55"/>
    <mergeCell ref="EC55:EH55"/>
    <mergeCell ref="EI55:EM55"/>
    <mergeCell ref="EN55:ES55"/>
    <mergeCell ref="ET55:EY55"/>
    <mergeCell ref="EZ55:FE55"/>
    <mergeCell ref="CO55:CS55"/>
    <mergeCell ref="CT55:CX55"/>
    <mergeCell ref="CY55:DC55"/>
    <mergeCell ref="DD55:DH55"/>
    <mergeCell ref="DI55:DM55"/>
    <mergeCell ref="GC54:GH54"/>
    <mergeCell ref="CY54:DC54"/>
    <mergeCell ref="DD54:DH54"/>
    <mergeCell ref="DI54:DM54"/>
    <mergeCell ref="DN54:DR54"/>
    <mergeCell ref="DS54:DW54"/>
    <mergeCell ref="DX54:EB54"/>
    <mergeCell ref="EC54:EH54"/>
    <mergeCell ref="EI54:EM54"/>
    <mergeCell ref="EN54:ES54"/>
    <mergeCell ref="ET54:EY54"/>
    <mergeCell ref="EZ54:FE54"/>
    <mergeCell ref="FF54:FK54"/>
    <mergeCell ref="FL54:FQ54"/>
    <mergeCell ref="FR54:GB54"/>
    <mergeCell ref="HC56:HH56"/>
    <mergeCell ref="CO56:CS56"/>
    <mergeCell ref="CT56:CX56"/>
    <mergeCell ref="CY56:DC56"/>
    <mergeCell ref="DD56:DH56"/>
    <mergeCell ref="DI56:DM56"/>
    <mergeCell ref="DN56:DR56"/>
    <mergeCell ref="DS56:DW56"/>
    <mergeCell ref="DX56:EB56"/>
    <mergeCell ref="EC56:EH56"/>
    <mergeCell ref="EI56:EM56"/>
    <mergeCell ref="EN56:ES56"/>
    <mergeCell ref="ET56:EY56"/>
    <mergeCell ref="EZ56:FE56"/>
    <mergeCell ref="FF56:FK56"/>
    <mergeCell ref="FL56:FQ56"/>
    <mergeCell ref="FR56:GB56"/>
    <mergeCell ref="GC56:GH56"/>
    <mergeCell ref="GI56:GN56"/>
    <mergeCell ref="GO56:GT56"/>
    <mergeCell ref="GU56:HB56"/>
    <mergeCell ref="A56:C56"/>
    <mergeCell ref="D56:M56"/>
    <mergeCell ref="N56:S56"/>
    <mergeCell ref="T56:X56"/>
    <mergeCell ref="Y56:AF56"/>
    <mergeCell ref="AG56:AK56"/>
    <mergeCell ref="AL56:AP56"/>
    <mergeCell ref="AQ56:AU56"/>
    <mergeCell ref="BP57:BT57"/>
    <mergeCell ref="BU57:BY57"/>
    <mergeCell ref="BZ57:CD57"/>
    <mergeCell ref="CE57:CI57"/>
    <mergeCell ref="CJ57:CN57"/>
    <mergeCell ref="CO57:CS57"/>
    <mergeCell ref="AL57:AP57"/>
    <mergeCell ref="AQ57:AU57"/>
    <mergeCell ref="AV57:AZ57"/>
    <mergeCell ref="AV56:AZ56"/>
    <mergeCell ref="BA56:BE56"/>
    <mergeCell ref="BF56:BJ56"/>
    <mergeCell ref="BK56:BO56"/>
    <mergeCell ref="BP56:BT56"/>
    <mergeCell ref="BU56:BY56"/>
    <mergeCell ref="BZ56:CD56"/>
    <mergeCell ref="CE56:CI56"/>
    <mergeCell ref="CJ56:CN56"/>
    <mergeCell ref="A57:M57"/>
    <mergeCell ref="BA57:BE57"/>
    <mergeCell ref="BF57:BJ57"/>
    <mergeCell ref="BK57:BO57"/>
    <mergeCell ref="N57:S57"/>
    <mergeCell ref="T57:X57"/>
    <mergeCell ref="EI57:EM57"/>
    <mergeCell ref="A60:HH60"/>
    <mergeCell ref="EC57:EH57"/>
    <mergeCell ref="CT57:CX57"/>
    <mergeCell ref="FL64:FQ64"/>
    <mergeCell ref="FR64:GB64"/>
    <mergeCell ref="DN61:DR61"/>
    <mergeCell ref="DS61:DW61"/>
    <mergeCell ref="DX61:EB61"/>
    <mergeCell ref="EC61:EH61"/>
    <mergeCell ref="EI61:EM61"/>
    <mergeCell ref="EN61:ES61"/>
    <mergeCell ref="ET61:EY61"/>
    <mergeCell ref="EZ61:FE61"/>
    <mergeCell ref="FF61:FK61"/>
    <mergeCell ref="FL61:FQ61"/>
    <mergeCell ref="FR61:GB61"/>
    <mergeCell ref="GC61:GH61"/>
    <mergeCell ref="N64:S64"/>
    <mergeCell ref="CY57:DC57"/>
    <mergeCell ref="DD57:DH57"/>
    <mergeCell ref="DI57:DM57"/>
    <mergeCell ref="DN57:DR57"/>
    <mergeCell ref="DS57:DW57"/>
    <mergeCell ref="BK64:BO64"/>
    <mergeCell ref="CE64:CI64"/>
    <mergeCell ref="CJ64:CN64"/>
    <mergeCell ref="Y57:AF57"/>
    <mergeCell ref="AQ64:AU64"/>
    <mergeCell ref="GC64:GH64"/>
    <mergeCell ref="GI64:GN64"/>
    <mergeCell ref="GO64:GT64"/>
    <mergeCell ref="A85:C85"/>
    <mergeCell ref="D85:M85"/>
    <mergeCell ref="N85:S85"/>
    <mergeCell ref="T85:X85"/>
    <mergeCell ref="Y85:AF85"/>
    <mergeCell ref="AG85:AK85"/>
    <mergeCell ref="AL85:AP85"/>
    <mergeCell ref="AQ85:AU85"/>
    <mergeCell ref="AV85:AZ85"/>
    <mergeCell ref="BA85:BE85"/>
    <mergeCell ref="BF85:BJ85"/>
    <mergeCell ref="BK85:BO85"/>
    <mergeCell ref="BP85:BT85"/>
    <mergeCell ref="BU85:BY85"/>
    <mergeCell ref="BZ85:CD85"/>
    <mergeCell ref="CE85:CI85"/>
    <mergeCell ref="CJ85:CN85"/>
    <mergeCell ref="GI85:GN85"/>
    <mergeCell ref="GO85:GT85"/>
    <mergeCell ref="GU85:HB85"/>
    <mergeCell ref="HC85:HH85"/>
    <mergeCell ref="CO85:CS85"/>
    <mergeCell ref="CT85:CX85"/>
    <mergeCell ref="CY85:DC85"/>
    <mergeCell ref="DD85:DH85"/>
    <mergeCell ref="DI85:DM85"/>
    <mergeCell ref="DN85:DR85"/>
    <mergeCell ref="DS85:DW85"/>
    <mergeCell ref="DX85:EB85"/>
    <mergeCell ref="EC85:EH85"/>
    <mergeCell ref="EI85:EM85"/>
    <mergeCell ref="EN85:ES85"/>
    <mergeCell ref="ET85:EY85"/>
    <mergeCell ref="EZ85:FE85"/>
    <mergeCell ref="FF85:FK85"/>
    <mergeCell ref="FL85:FQ85"/>
    <mergeCell ref="FR85:GB85"/>
    <mergeCell ref="GC85:GH85"/>
    <mergeCell ref="A63:C63"/>
    <mergeCell ref="D63:M63"/>
    <mergeCell ref="N63:S63"/>
    <mergeCell ref="T63:X63"/>
    <mergeCell ref="Y63:AF63"/>
    <mergeCell ref="AG63:AK63"/>
    <mergeCell ref="AL63:AP63"/>
    <mergeCell ref="AQ63:AU63"/>
    <mergeCell ref="AV63:AZ63"/>
    <mergeCell ref="BA63:BE63"/>
    <mergeCell ref="BF63:BJ63"/>
    <mergeCell ref="BK63:BO63"/>
    <mergeCell ref="BP63:BT63"/>
    <mergeCell ref="BU63:BY63"/>
    <mergeCell ref="BZ63:CD63"/>
    <mergeCell ref="CE63:CI63"/>
    <mergeCell ref="CJ63:CN63"/>
    <mergeCell ref="GI63:GN63"/>
    <mergeCell ref="GO63:GT63"/>
    <mergeCell ref="GU63:HB63"/>
    <mergeCell ref="HC63:HH63"/>
    <mergeCell ref="CO63:CS63"/>
    <mergeCell ref="CT63:CX63"/>
    <mergeCell ref="CY63:DC63"/>
    <mergeCell ref="DD63:DH63"/>
    <mergeCell ref="DI63:DM63"/>
    <mergeCell ref="DN63:DR63"/>
    <mergeCell ref="DS63:DW63"/>
    <mergeCell ref="DX63:EB63"/>
    <mergeCell ref="EC63:EH63"/>
    <mergeCell ref="EI63:EM63"/>
    <mergeCell ref="EN63:ES63"/>
    <mergeCell ref="ET63:EY63"/>
    <mergeCell ref="EZ63:FE63"/>
    <mergeCell ref="FF63:FK63"/>
    <mergeCell ref="FL63:FQ63"/>
    <mergeCell ref="FR63:GB63"/>
    <mergeCell ref="GC63:GH63"/>
  </mergeCells>
  <phoneticPr fontId="0" type="noConversion"/>
  <pageMargins left="0.78740157480314965" right="0.39370078740157483" top="0.39370078740157483" bottom="0.39370078740157483" header="0.27559055118110237" footer="0.27559055118110237"/>
  <pageSetup paperSize="8" scale="72" fitToHeight="0" orientation="landscape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8"/>
    <pageSetUpPr fitToPage="1"/>
  </sheetPr>
  <dimension ref="A1:DM47"/>
  <sheetViews>
    <sheetView view="pageBreakPreview" topLeftCell="A7" zoomScale="60" zoomScaleNormal="100" workbookViewId="0">
      <selection activeCell="Z50" sqref="Z50"/>
    </sheetView>
  </sheetViews>
  <sheetFormatPr defaultColWidth="1.42578125" defaultRowHeight="15.75" x14ac:dyDescent="0.25"/>
  <cols>
    <col min="1" max="69" width="1.42578125" style="13"/>
    <col min="70" max="70" width="1.140625" style="13" customWidth="1"/>
    <col min="71" max="72" width="1.42578125" style="13" hidden="1" customWidth="1"/>
    <col min="73" max="16384" width="1.42578125" style="13"/>
  </cols>
  <sheetData>
    <row r="1" spans="1:117" s="6" customFormat="1" ht="11.25" hidden="1" x14ac:dyDescent="0.2">
      <c r="CU1" s="12"/>
      <c r="DD1" s="12"/>
      <c r="DM1" s="12" t="s">
        <v>0</v>
      </c>
    </row>
    <row r="2" spans="1:117" s="6" customFormat="1" ht="11.25" hidden="1" x14ac:dyDescent="0.2">
      <c r="CU2" s="12"/>
      <c r="DD2" s="12"/>
      <c r="DM2" s="12" t="s">
        <v>92</v>
      </c>
    </row>
    <row r="3" spans="1:117" s="6" customFormat="1" ht="11.25" hidden="1" x14ac:dyDescent="0.2">
      <c r="CU3" s="12"/>
      <c r="DD3" s="12"/>
      <c r="DM3" s="12" t="s">
        <v>93</v>
      </c>
    </row>
    <row r="4" spans="1:117" s="6" customFormat="1" ht="11.25" hidden="1" x14ac:dyDescent="0.2">
      <c r="CU4" s="12"/>
      <c r="DD4" s="12"/>
      <c r="DM4" s="12" t="s">
        <v>1</v>
      </c>
    </row>
    <row r="5" spans="1:117" ht="10.5" hidden="1" customHeight="1" x14ac:dyDescent="0.25"/>
    <row r="6" spans="1:117" s="1" customFormat="1" ht="12.75" hidden="1" x14ac:dyDescent="0.2">
      <c r="CU6" s="14"/>
      <c r="DD6" s="14"/>
      <c r="DM6" s="14" t="s">
        <v>182</v>
      </c>
    </row>
    <row r="7" spans="1:117" s="17" customFormat="1" ht="15" x14ac:dyDescent="0.25">
      <c r="A7" s="187" t="s">
        <v>183</v>
      </c>
      <c r="B7" s="187"/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  <c r="P7" s="187"/>
      <c r="Q7" s="187"/>
      <c r="R7" s="187"/>
      <c r="S7" s="187"/>
      <c r="T7" s="187"/>
      <c r="U7" s="187"/>
      <c r="V7" s="187"/>
      <c r="W7" s="187"/>
      <c r="X7" s="187"/>
      <c r="Y7" s="187"/>
      <c r="Z7" s="187"/>
      <c r="AA7" s="187"/>
      <c r="AB7" s="187"/>
      <c r="AC7" s="187"/>
      <c r="AD7" s="187"/>
      <c r="AE7" s="187"/>
      <c r="AF7" s="187"/>
      <c r="AG7" s="187"/>
      <c r="AH7" s="187"/>
      <c r="AI7" s="187"/>
      <c r="AJ7" s="187"/>
      <c r="AK7" s="187"/>
      <c r="AL7" s="187"/>
      <c r="AM7" s="187"/>
      <c r="AN7" s="187"/>
      <c r="AO7" s="187"/>
      <c r="AP7" s="187"/>
      <c r="AQ7" s="187"/>
      <c r="AR7" s="187"/>
      <c r="AS7" s="187"/>
      <c r="AT7" s="187"/>
      <c r="AU7" s="187"/>
      <c r="AV7" s="187"/>
      <c r="AW7" s="187"/>
      <c r="AX7" s="187"/>
      <c r="AY7" s="187"/>
      <c r="AZ7" s="187"/>
      <c r="BA7" s="187"/>
      <c r="BB7" s="187"/>
      <c r="BC7" s="187"/>
      <c r="BD7" s="187"/>
      <c r="BE7" s="187"/>
      <c r="BF7" s="187"/>
      <c r="BG7" s="187"/>
      <c r="BH7" s="187"/>
      <c r="BI7" s="187"/>
      <c r="BJ7" s="187"/>
      <c r="BK7" s="187"/>
      <c r="BL7" s="187"/>
      <c r="BM7" s="187"/>
      <c r="BN7" s="187"/>
      <c r="BO7" s="187"/>
      <c r="BP7" s="187"/>
      <c r="BQ7" s="187"/>
      <c r="BR7" s="187"/>
      <c r="BS7" s="187"/>
      <c r="BT7" s="187"/>
      <c r="BU7" s="187"/>
      <c r="BV7" s="187"/>
      <c r="BW7" s="187"/>
      <c r="BX7" s="187"/>
      <c r="BY7" s="187"/>
      <c r="BZ7" s="187"/>
      <c r="CA7" s="187"/>
      <c r="CB7" s="187"/>
      <c r="CC7" s="187"/>
      <c r="CD7" s="187"/>
      <c r="CE7" s="187"/>
      <c r="CF7" s="187"/>
      <c r="CG7" s="187"/>
      <c r="CH7" s="187"/>
      <c r="CI7" s="187"/>
      <c r="CJ7" s="187"/>
      <c r="CK7" s="187"/>
      <c r="CL7" s="187"/>
      <c r="CM7" s="187"/>
      <c r="CN7" s="187"/>
      <c r="CO7" s="187"/>
      <c r="CP7" s="187"/>
      <c r="CQ7" s="187"/>
      <c r="CR7" s="187"/>
      <c r="CS7" s="187"/>
      <c r="CT7" s="187"/>
      <c r="CU7" s="187"/>
      <c r="CV7" s="187"/>
      <c r="CW7" s="187"/>
      <c r="CX7" s="187"/>
      <c r="CY7" s="187"/>
      <c r="CZ7" s="187"/>
      <c r="DA7" s="187"/>
      <c r="DB7" s="187"/>
      <c r="DC7" s="187"/>
      <c r="DD7" s="187"/>
      <c r="DE7" s="187"/>
      <c r="DF7" s="187"/>
      <c r="DG7" s="187"/>
      <c r="DH7" s="187"/>
      <c r="DI7" s="187"/>
      <c r="DJ7" s="187"/>
      <c r="DK7" s="187"/>
      <c r="DL7" s="187"/>
      <c r="DM7" s="187"/>
    </row>
    <row r="8" spans="1:117" s="17" customFormat="1" ht="15" x14ac:dyDescent="0.25">
      <c r="A8" s="187" t="s">
        <v>120</v>
      </c>
      <c r="B8" s="187"/>
      <c r="C8" s="187"/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7"/>
      <c r="Y8" s="187"/>
      <c r="Z8" s="187"/>
      <c r="AA8" s="187"/>
      <c r="AB8" s="187"/>
      <c r="AC8" s="187"/>
      <c r="AD8" s="187"/>
      <c r="AE8" s="187"/>
      <c r="AF8" s="187"/>
      <c r="AG8" s="187"/>
      <c r="AH8" s="187"/>
      <c r="AI8" s="187"/>
      <c r="AJ8" s="187"/>
      <c r="AK8" s="187"/>
      <c r="AL8" s="187"/>
      <c r="AM8" s="187"/>
      <c r="AN8" s="187"/>
      <c r="AO8" s="187"/>
      <c r="AP8" s="187"/>
      <c r="AQ8" s="187"/>
      <c r="AR8" s="187"/>
      <c r="AS8" s="187"/>
      <c r="AT8" s="187"/>
      <c r="AU8" s="187"/>
      <c r="AV8" s="187"/>
      <c r="AW8" s="187"/>
      <c r="AX8" s="187"/>
      <c r="AY8" s="187"/>
      <c r="AZ8" s="187"/>
      <c r="BA8" s="187"/>
      <c r="BB8" s="187"/>
      <c r="BC8" s="187"/>
      <c r="BD8" s="187"/>
      <c r="BE8" s="187"/>
      <c r="BF8" s="187"/>
      <c r="BG8" s="187"/>
      <c r="BH8" s="187"/>
      <c r="BI8" s="187"/>
      <c r="BJ8" s="187"/>
      <c r="BK8" s="187"/>
      <c r="BL8" s="187"/>
      <c r="BM8" s="187"/>
      <c r="BN8" s="187"/>
      <c r="BO8" s="187"/>
      <c r="BP8" s="187"/>
      <c r="BQ8" s="187"/>
      <c r="BR8" s="187"/>
      <c r="BS8" s="187"/>
      <c r="BT8" s="187"/>
      <c r="BU8" s="187"/>
      <c r="BV8" s="187"/>
      <c r="BW8" s="187"/>
      <c r="BX8" s="187"/>
      <c r="BY8" s="187"/>
      <c r="BZ8" s="187"/>
      <c r="CA8" s="187"/>
      <c r="CB8" s="187"/>
      <c r="CC8" s="187"/>
      <c r="CD8" s="187"/>
      <c r="CE8" s="187"/>
      <c r="CF8" s="187"/>
      <c r="CG8" s="187"/>
      <c r="CH8" s="187"/>
      <c r="CI8" s="187"/>
      <c r="CJ8" s="187"/>
      <c r="CK8" s="187"/>
      <c r="CL8" s="187"/>
      <c r="CM8" s="187"/>
      <c r="CN8" s="187"/>
      <c r="CO8" s="187"/>
      <c r="CP8" s="187"/>
      <c r="CQ8" s="187"/>
      <c r="CR8" s="187"/>
      <c r="CS8" s="187"/>
      <c r="CT8" s="187"/>
      <c r="CU8" s="187"/>
      <c r="CV8" s="187"/>
      <c r="CW8" s="187"/>
      <c r="CX8" s="187"/>
      <c r="CY8" s="187"/>
      <c r="CZ8" s="187"/>
      <c r="DA8" s="187"/>
      <c r="DB8" s="187"/>
      <c r="DC8" s="187"/>
      <c r="DD8" s="187"/>
      <c r="DE8" s="187"/>
      <c r="DF8" s="187"/>
      <c r="DG8" s="187"/>
      <c r="DH8" s="187"/>
      <c r="DI8" s="187"/>
      <c r="DJ8" s="187"/>
      <c r="DK8" s="187"/>
      <c r="DL8" s="187"/>
      <c r="DM8" s="187"/>
    </row>
    <row r="9" spans="1:117" s="17" customFormat="1" ht="15" x14ac:dyDescent="0.25">
      <c r="K9" s="193" t="s">
        <v>642</v>
      </c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</row>
    <row r="10" spans="1:117" s="2" customFormat="1" ht="10.5" hidden="1" x14ac:dyDescent="0.2">
      <c r="M10" s="188" t="s">
        <v>88</v>
      </c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188"/>
      <c r="AX10" s="188"/>
      <c r="AY10" s="188"/>
      <c r="AZ10" s="188"/>
      <c r="BA10" s="188"/>
      <c r="BB10" s="188"/>
      <c r="BC10" s="188"/>
      <c r="BD10" s="188"/>
      <c r="BE10" s="188"/>
      <c r="BF10" s="188"/>
      <c r="BG10" s="188"/>
      <c r="BH10" s="188"/>
      <c r="BI10" s="188"/>
      <c r="BJ10" s="188"/>
      <c r="BK10" s="188"/>
      <c r="BL10" s="188"/>
      <c r="BM10" s="188"/>
      <c r="BN10" s="188"/>
      <c r="BO10" s="188"/>
      <c r="BP10" s="188"/>
      <c r="BQ10" s="188"/>
      <c r="BR10" s="188"/>
      <c r="BS10" s="188"/>
      <c r="BT10" s="188"/>
      <c r="BU10" s="188"/>
      <c r="BV10" s="188"/>
      <c r="BW10" s="188"/>
      <c r="BX10" s="188"/>
      <c r="BY10" s="188"/>
      <c r="BZ10" s="188"/>
      <c r="CA10" s="188"/>
      <c r="CB10" s="188"/>
      <c r="CC10" s="188"/>
      <c r="CD10" s="188"/>
      <c r="CE10" s="188"/>
      <c r="CF10" s="188"/>
      <c r="CG10" s="188"/>
      <c r="CH10" s="188"/>
      <c r="CI10" s="188"/>
    </row>
    <row r="11" spans="1:117" ht="9" customHeight="1" x14ac:dyDescent="0.25"/>
    <row r="12" spans="1:117" s="18" customFormat="1" ht="12" x14ac:dyDescent="0.2">
      <c r="A12" s="189" t="s">
        <v>135</v>
      </c>
      <c r="B12" s="190"/>
      <c r="C12" s="190"/>
      <c r="D12" s="191"/>
      <c r="E12" s="189" t="s">
        <v>184</v>
      </c>
      <c r="F12" s="190"/>
      <c r="G12" s="190"/>
      <c r="H12" s="190"/>
      <c r="I12" s="190"/>
      <c r="J12" s="190"/>
      <c r="K12" s="190"/>
      <c r="L12" s="190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190"/>
      <c r="AA12" s="190"/>
      <c r="AB12" s="190"/>
      <c r="AC12" s="190"/>
      <c r="AD12" s="190"/>
      <c r="AE12" s="190"/>
      <c r="AF12" s="190"/>
      <c r="AG12" s="190"/>
      <c r="AH12" s="190"/>
      <c r="AI12" s="190"/>
      <c r="AJ12" s="190"/>
      <c r="AK12" s="190"/>
      <c r="AL12" s="190"/>
      <c r="AM12" s="191"/>
      <c r="AN12" s="189" t="s">
        <v>185</v>
      </c>
      <c r="AO12" s="190"/>
      <c r="AP12" s="190"/>
      <c r="AQ12" s="190"/>
      <c r="AR12" s="190"/>
      <c r="AS12" s="190"/>
      <c r="AT12" s="190"/>
      <c r="AU12" s="190"/>
      <c r="AV12" s="190"/>
      <c r="AW12" s="190"/>
      <c r="AX12" s="191"/>
      <c r="AY12" s="189" t="s">
        <v>186</v>
      </c>
      <c r="AZ12" s="190"/>
      <c r="BA12" s="190"/>
      <c r="BB12" s="190"/>
      <c r="BC12" s="190"/>
      <c r="BD12" s="190"/>
      <c r="BE12" s="190"/>
      <c r="BF12" s="190"/>
      <c r="BG12" s="190"/>
      <c r="BH12" s="190"/>
      <c r="BI12" s="191"/>
      <c r="BJ12" s="189" t="s">
        <v>187</v>
      </c>
      <c r="BK12" s="190"/>
      <c r="BL12" s="190"/>
      <c r="BM12" s="190"/>
      <c r="BN12" s="190"/>
      <c r="BO12" s="190"/>
      <c r="BP12" s="190"/>
      <c r="BQ12" s="190"/>
      <c r="BR12" s="190"/>
      <c r="BS12" s="190"/>
      <c r="BT12" s="191"/>
      <c r="BU12" s="186" t="s">
        <v>188</v>
      </c>
      <c r="BV12" s="192"/>
      <c r="BW12" s="192"/>
      <c r="BX12" s="192"/>
      <c r="BY12" s="192"/>
      <c r="BZ12" s="192"/>
      <c r="CA12" s="192"/>
      <c r="CB12" s="192"/>
      <c r="CC12" s="192"/>
      <c r="CD12" s="192"/>
      <c r="CE12" s="192"/>
      <c r="CF12" s="192"/>
      <c r="CG12" s="192"/>
      <c r="CH12" s="192"/>
      <c r="CI12" s="192"/>
      <c r="CJ12" s="192"/>
      <c r="CK12" s="192"/>
      <c r="CL12" s="192"/>
      <c r="CM12" s="192"/>
      <c r="CN12" s="192"/>
      <c r="CO12" s="192"/>
      <c r="CP12" s="192"/>
      <c r="CQ12" s="192"/>
      <c r="CR12" s="192"/>
      <c r="CS12" s="192"/>
      <c r="CT12" s="192"/>
      <c r="CU12" s="192"/>
      <c r="CV12" s="192"/>
      <c r="CW12" s="192"/>
      <c r="CX12" s="192"/>
      <c r="CY12" s="192"/>
      <c r="CZ12" s="192"/>
      <c r="DA12" s="192"/>
      <c r="DB12" s="192"/>
      <c r="DC12" s="192"/>
      <c r="DD12" s="192"/>
      <c r="DE12" s="192"/>
      <c r="DF12" s="192"/>
      <c r="DG12" s="192"/>
      <c r="DH12" s="192"/>
      <c r="DI12" s="192"/>
      <c r="DJ12" s="192"/>
      <c r="DK12" s="192"/>
      <c r="DL12" s="192"/>
      <c r="DM12" s="192"/>
    </row>
    <row r="13" spans="1:117" s="18" customFormat="1" ht="12" x14ac:dyDescent="0.2">
      <c r="A13" s="182" t="s">
        <v>139</v>
      </c>
      <c r="B13" s="183"/>
      <c r="C13" s="183"/>
      <c r="D13" s="184"/>
      <c r="E13" s="182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4"/>
      <c r="AN13" s="182"/>
      <c r="AO13" s="183"/>
      <c r="AP13" s="183"/>
      <c r="AQ13" s="183"/>
      <c r="AR13" s="183"/>
      <c r="AS13" s="183"/>
      <c r="AT13" s="183"/>
      <c r="AU13" s="183"/>
      <c r="AV13" s="183"/>
      <c r="AW13" s="183"/>
      <c r="AX13" s="184"/>
      <c r="AY13" s="182" t="s">
        <v>189</v>
      </c>
      <c r="AZ13" s="183"/>
      <c r="BA13" s="183"/>
      <c r="BB13" s="183"/>
      <c r="BC13" s="183"/>
      <c r="BD13" s="183"/>
      <c r="BE13" s="183"/>
      <c r="BF13" s="183"/>
      <c r="BG13" s="183"/>
      <c r="BH13" s="183"/>
      <c r="BI13" s="184"/>
      <c r="BJ13" s="182" t="s">
        <v>179</v>
      </c>
      <c r="BK13" s="183"/>
      <c r="BL13" s="183"/>
      <c r="BM13" s="183"/>
      <c r="BN13" s="183"/>
      <c r="BO13" s="183"/>
      <c r="BP13" s="183"/>
      <c r="BQ13" s="183"/>
      <c r="BR13" s="183"/>
      <c r="BS13" s="183"/>
      <c r="BT13" s="184"/>
      <c r="BU13" s="185" t="s">
        <v>190</v>
      </c>
      <c r="BV13" s="185"/>
      <c r="BW13" s="185"/>
      <c r="BX13" s="185"/>
      <c r="BY13" s="185"/>
      <c r="BZ13" s="185"/>
      <c r="CA13" s="185"/>
      <c r="CB13" s="185"/>
      <c r="CC13" s="185"/>
      <c r="CD13" s="185"/>
      <c r="CE13" s="185"/>
      <c r="CF13" s="185"/>
      <c r="CG13" s="185"/>
      <c r="CH13" s="185"/>
      <c r="CI13" s="185"/>
      <c r="CJ13" s="185"/>
      <c r="CK13" s="185"/>
      <c r="CL13" s="185"/>
      <c r="CM13" s="185"/>
      <c r="CN13" s="185"/>
      <c r="CO13" s="185"/>
      <c r="CP13" s="185"/>
      <c r="CQ13" s="185"/>
      <c r="CR13" s="185"/>
      <c r="CS13" s="185"/>
      <c r="CT13" s="185"/>
      <c r="CU13" s="185"/>
      <c r="CV13" s="185"/>
      <c r="CW13" s="185"/>
      <c r="CX13" s="185"/>
      <c r="CY13" s="185"/>
      <c r="CZ13" s="185"/>
      <c r="DA13" s="185"/>
      <c r="DB13" s="185"/>
      <c r="DC13" s="185"/>
      <c r="DD13" s="185"/>
      <c r="DE13" s="185"/>
      <c r="DF13" s="185"/>
      <c r="DG13" s="185"/>
      <c r="DH13" s="185"/>
      <c r="DI13" s="185"/>
      <c r="DJ13" s="185"/>
      <c r="DK13" s="185"/>
      <c r="DL13" s="185"/>
      <c r="DM13" s="186"/>
    </row>
    <row r="14" spans="1:117" s="18" customFormat="1" ht="12" x14ac:dyDescent="0.2">
      <c r="A14" s="195"/>
      <c r="B14" s="196"/>
      <c r="C14" s="196"/>
      <c r="D14" s="197"/>
      <c r="E14" s="195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6"/>
      <c r="X14" s="196"/>
      <c r="Y14" s="196"/>
      <c r="Z14" s="196"/>
      <c r="AA14" s="196"/>
      <c r="AB14" s="196"/>
      <c r="AC14" s="196"/>
      <c r="AD14" s="196"/>
      <c r="AE14" s="196"/>
      <c r="AF14" s="196"/>
      <c r="AG14" s="196"/>
      <c r="AH14" s="196"/>
      <c r="AI14" s="196"/>
      <c r="AJ14" s="196"/>
      <c r="AK14" s="196"/>
      <c r="AL14" s="196"/>
      <c r="AM14" s="197"/>
      <c r="AN14" s="195"/>
      <c r="AO14" s="196"/>
      <c r="AP14" s="196"/>
      <c r="AQ14" s="196"/>
      <c r="AR14" s="196"/>
      <c r="AS14" s="196"/>
      <c r="AT14" s="196"/>
      <c r="AU14" s="196"/>
      <c r="AV14" s="196"/>
      <c r="AW14" s="196"/>
      <c r="AX14" s="197"/>
      <c r="AY14" s="195" t="s">
        <v>520</v>
      </c>
      <c r="AZ14" s="196"/>
      <c r="BA14" s="196"/>
      <c r="BB14" s="196"/>
      <c r="BC14" s="196"/>
      <c r="BD14" s="196"/>
      <c r="BE14" s="196"/>
      <c r="BF14" s="196"/>
      <c r="BG14" s="196"/>
      <c r="BH14" s="196"/>
      <c r="BI14" s="197"/>
      <c r="BJ14" s="195" t="s">
        <v>534</v>
      </c>
      <c r="BK14" s="196"/>
      <c r="BL14" s="196"/>
      <c r="BM14" s="196"/>
      <c r="BN14" s="196"/>
      <c r="BO14" s="196"/>
      <c r="BP14" s="196"/>
      <c r="BQ14" s="196"/>
      <c r="BR14" s="196"/>
      <c r="BS14" s="196"/>
      <c r="BT14" s="197"/>
      <c r="BU14" s="186">
        <v>2024</v>
      </c>
      <c r="BV14" s="192"/>
      <c r="BW14" s="192"/>
      <c r="BX14" s="192"/>
      <c r="BY14" s="192"/>
      <c r="BZ14" s="192"/>
      <c r="CA14" s="192"/>
      <c r="CB14" s="192"/>
      <c r="CC14" s="192"/>
      <c r="CD14" s="192">
        <v>2025</v>
      </c>
      <c r="CE14" s="192"/>
      <c r="CF14" s="192"/>
      <c r="CG14" s="192"/>
      <c r="CH14" s="192"/>
      <c r="CI14" s="192"/>
      <c r="CJ14" s="192"/>
      <c r="CK14" s="192"/>
      <c r="CL14" s="192"/>
      <c r="CM14" s="192">
        <v>2026</v>
      </c>
      <c r="CN14" s="192"/>
      <c r="CO14" s="192"/>
      <c r="CP14" s="192"/>
      <c r="CQ14" s="192"/>
      <c r="CR14" s="192"/>
      <c r="CS14" s="192"/>
      <c r="CT14" s="192"/>
      <c r="CU14" s="192"/>
      <c r="CV14" s="192">
        <v>2027</v>
      </c>
      <c r="CW14" s="192"/>
      <c r="CX14" s="192"/>
      <c r="CY14" s="192"/>
      <c r="CZ14" s="192"/>
      <c r="DA14" s="192"/>
      <c r="DB14" s="192"/>
      <c r="DC14" s="192"/>
      <c r="DD14" s="192"/>
      <c r="DE14" s="192">
        <v>2028</v>
      </c>
      <c r="DF14" s="192"/>
      <c r="DG14" s="192"/>
      <c r="DH14" s="192"/>
      <c r="DI14" s="192"/>
      <c r="DJ14" s="192"/>
      <c r="DK14" s="192"/>
      <c r="DL14" s="192"/>
      <c r="DM14" s="192"/>
    </row>
    <row r="15" spans="1:117" s="18" customFormat="1" ht="12" x14ac:dyDescent="0.2">
      <c r="A15" s="194">
        <v>1</v>
      </c>
      <c r="B15" s="194"/>
      <c r="C15" s="194"/>
      <c r="D15" s="194"/>
      <c r="E15" s="192">
        <v>2</v>
      </c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192"/>
      <c r="T15" s="192"/>
      <c r="U15" s="192"/>
      <c r="V15" s="192"/>
      <c r="W15" s="192"/>
      <c r="X15" s="192"/>
      <c r="Y15" s="192"/>
      <c r="Z15" s="192"/>
      <c r="AA15" s="192"/>
      <c r="AB15" s="192"/>
      <c r="AC15" s="192"/>
      <c r="AD15" s="192"/>
      <c r="AE15" s="192"/>
      <c r="AF15" s="192"/>
      <c r="AG15" s="192"/>
      <c r="AH15" s="192"/>
      <c r="AI15" s="192"/>
      <c r="AJ15" s="192"/>
      <c r="AK15" s="192"/>
      <c r="AL15" s="192"/>
      <c r="AM15" s="192"/>
      <c r="AN15" s="192">
        <v>3</v>
      </c>
      <c r="AO15" s="192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>
        <v>4</v>
      </c>
      <c r="AZ15" s="192"/>
      <c r="BA15" s="192"/>
      <c r="BB15" s="192"/>
      <c r="BC15" s="192"/>
      <c r="BD15" s="192"/>
      <c r="BE15" s="192"/>
      <c r="BF15" s="192"/>
      <c r="BG15" s="192"/>
      <c r="BH15" s="192"/>
      <c r="BI15" s="192"/>
      <c r="BJ15" s="192">
        <v>5</v>
      </c>
      <c r="BK15" s="192"/>
      <c r="BL15" s="192"/>
      <c r="BM15" s="192"/>
      <c r="BN15" s="192"/>
      <c r="BO15" s="192"/>
      <c r="BP15" s="192"/>
      <c r="BQ15" s="192"/>
      <c r="BR15" s="192"/>
      <c r="BS15" s="192"/>
      <c r="BT15" s="192"/>
      <c r="BU15" s="192">
        <v>6</v>
      </c>
      <c r="BV15" s="192"/>
      <c r="BW15" s="192"/>
      <c r="BX15" s="192"/>
      <c r="BY15" s="192"/>
      <c r="BZ15" s="192"/>
      <c r="CA15" s="192"/>
      <c r="CB15" s="192"/>
      <c r="CC15" s="192"/>
      <c r="CD15" s="192">
        <v>7</v>
      </c>
      <c r="CE15" s="192"/>
      <c r="CF15" s="192"/>
      <c r="CG15" s="192"/>
      <c r="CH15" s="192"/>
      <c r="CI15" s="192"/>
      <c r="CJ15" s="192"/>
      <c r="CK15" s="192"/>
      <c r="CL15" s="192"/>
      <c r="CM15" s="192">
        <v>8</v>
      </c>
      <c r="CN15" s="192"/>
      <c r="CO15" s="192"/>
      <c r="CP15" s="192"/>
      <c r="CQ15" s="192"/>
      <c r="CR15" s="192"/>
      <c r="CS15" s="192"/>
      <c r="CT15" s="192"/>
      <c r="CU15" s="192"/>
      <c r="CV15" s="192">
        <v>9</v>
      </c>
      <c r="CW15" s="192"/>
      <c r="CX15" s="192"/>
      <c r="CY15" s="192"/>
      <c r="CZ15" s="192"/>
      <c r="DA15" s="192"/>
      <c r="DB15" s="192"/>
      <c r="DC15" s="192"/>
      <c r="DD15" s="192"/>
      <c r="DE15" s="192">
        <v>10</v>
      </c>
      <c r="DF15" s="192"/>
      <c r="DG15" s="192"/>
      <c r="DH15" s="192"/>
      <c r="DI15" s="192"/>
      <c r="DJ15" s="192"/>
      <c r="DK15" s="192"/>
      <c r="DL15" s="192"/>
      <c r="DM15" s="192"/>
    </row>
    <row r="16" spans="1:117" s="18" customFormat="1" ht="12" x14ac:dyDescent="0.2">
      <c r="A16" s="198" t="s">
        <v>191</v>
      </c>
      <c r="B16" s="199"/>
      <c r="C16" s="199"/>
      <c r="D16" s="200"/>
      <c r="E16" s="204" t="s">
        <v>192</v>
      </c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5" t="s">
        <v>193</v>
      </c>
      <c r="AO16" s="205"/>
      <c r="AP16" s="205"/>
      <c r="AQ16" s="205"/>
      <c r="AR16" s="205"/>
      <c r="AS16" s="205"/>
      <c r="AT16" s="205"/>
      <c r="AU16" s="205"/>
      <c r="AV16" s="205"/>
      <c r="AW16" s="205"/>
      <c r="AX16" s="205"/>
      <c r="AY16" s="206">
        <f>ROUND(26415114/74648619,2)</f>
        <v>0.35</v>
      </c>
      <c r="AZ16" s="206"/>
      <c r="BA16" s="206"/>
      <c r="BB16" s="206"/>
      <c r="BC16" s="206"/>
      <c r="BD16" s="206"/>
      <c r="BE16" s="206"/>
      <c r="BF16" s="206"/>
      <c r="BG16" s="206"/>
      <c r="BH16" s="206"/>
      <c r="BI16" s="206"/>
      <c r="BJ16" s="206">
        <v>0.35</v>
      </c>
      <c r="BK16" s="206"/>
      <c r="BL16" s="206"/>
      <c r="BM16" s="206"/>
      <c r="BN16" s="206"/>
      <c r="BO16" s="206"/>
      <c r="BP16" s="206"/>
      <c r="BQ16" s="206"/>
      <c r="BR16" s="206"/>
      <c r="BS16" s="206"/>
      <c r="BT16" s="206"/>
      <c r="BU16" s="206">
        <v>0.35</v>
      </c>
      <c r="BV16" s="206"/>
      <c r="BW16" s="206"/>
      <c r="BX16" s="206"/>
      <c r="BY16" s="206"/>
      <c r="BZ16" s="206"/>
      <c r="CA16" s="206"/>
      <c r="CB16" s="206"/>
      <c r="CC16" s="206"/>
      <c r="CD16" s="206">
        <v>0.35</v>
      </c>
      <c r="CE16" s="206"/>
      <c r="CF16" s="206"/>
      <c r="CG16" s="206"/>
      <c r="CH16" s="206"/>
      <c r="CI16" s="206"/>
      <c r="CJ16" s="206"/>
      <c r="CK16" s="206"/>
      <c r="CL16" s="206"/>
      <c r="CM16" s="206">
        <v>0.35</v>
      </c>
      <c r="CN16" s="206"/>
      <c r="CO16" s="206"/>
      <c r="CP16" s="206"/>
      <c r="CQ16" s="206"/>
      <c r="CR16" s="206"/>
      <c r="CS16" s="206"/>
      <c r="CT16" s="206"/>
      <c r="CU16" s="206"/>
      <c r="CV16" s="206">
        <v>0.35</v>
      </c>
      <c r="CW16" s="206"/>
      <c r="CX16" s="206"/>
      <c r="CY16" s="206"/>
      <c r="CZ16" s="206"/>
      <c r="DA16" s="206"/>
      <c r="DB16" s="206"/>
      <c r="DC16" s="206"/>
      <c r="DD16" s="206"/>
      <c r="DE16" s="206">
        <v>0.35</v>
      </c>
      <c r="DF16" s="206"/>
      <c r="DG16" s="206"/>
      <c r="DH16" s="206"/>
      <c r="DI16" s="206"/>
      <c r="DJ16" s="206"/>
      <c r="DK16" s="206"/>
      <c r="DL16" s="206"/>
      <c r="DM16" s="206"/>
    </row>
    <row r="17" spans="1:117" s="18" customFormat="1" ht="12" x14ac:dyDescent="0.2">
      <c r="A17" s="201"/>
      <c r="B17" s="202"/>
      <c r="C17" s="202"/>
      <c r="D17" s="203"/>
      <c r="E17" s="207" t="s">
        <v>194</v>
      </c>
      <c r="F17" s="207"/>
      <c r="G17" s="207"/>
      <c r="H17" s="207"/>
      <c r="I17" s="207"/>
      <c r="J17" s="207"/>
      <c r="K17" s="207"/>
      <c r="L17" s="207"/>
      <c r="M17" s="207"/>
      <c r="N17" s="207"/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6"/>
      <c r="AZ17" s="206"/>
      <c r="BA17" s="206"/>
      <c r="BB17" s="206"/>
      <c r="BC17" s="206"/>
      <c r="BD17" s="206"/>
      <c r="BE17" s="206"/>
      <c r="BF17" s="206"/>
      <c r="BG17" s="206"/>
      <c r="BH17" s="206"/>
      <c r="BI17" s="206"/>
      <c r="BJ17" s="206"/>
      <c r="BK17" s="206"/>
      <c r="BL17" s="206"/>
      <c r="BM17" s="206"/>
      <c r="BN17" s="206"/>
      <c r="BO17" s="206"/>
      <c r="BP17" s="206"/>
      <c r="BQ17" s="206"/>
      <c r="BR17" s="206"/>
      <c r="BS17" s="206"/>
      <c r="BT17" s="206"/>
      <c r="BU17" s="206"/>
      <c r="BV17" s="206"/>
      <c r="BW17" s="206"/>
      <c r="BX17" s="206"/>
      <c r="BY17" s="206"/>
      <c r="BZ17" s="206"/>
      <c r="CA17" s="206"/>
      <c r="CB17" s="206"/>
      <c r="CC17" s="206"/>
      <c r="CD17" s="206"/>
      <c r="CE17" s="206"/>
      <c r="CF17" s="206"/>
      <c r="CG17" s="206"/>
      <c r="CH17" s="206"/>
      <c r="CI17" s="206"/>
      <c r="CJ17" s="206"/>
      <c r="CK17" s="206"/>
      <c r="CL17" s="206"/>
      <c r="CM17" s="206"/>
      <c r="CN17" s="206"/>
      <c r="CO17" s="206"/>
      <c r="CP17" s="206"/>
      <c r="CQ17" s="206"/>
      <c r="CR17" s="206"/>
      <c r="CS17" s="206"/>
      <c r="CT17" s="206"/>
      <c r="CU17" s="206"/>
      <c r="CV17" s="206"/>
      <c r="CW17" s="206"/>
      <c r="CX17" s="206"/>
      <c r="CY17" s="206"/>
      <c r="CZ17" s="206"/>
      <c r="DA17" s="206"/>
      <c r="DB17" s="206"/>
      <c r="DC17" s="206"/>
      <c r="DD17" s="206"/>
      <c r="DE17" s="206"/>
      <c r="DF17" s="206"/>
      <c r="DG17" s="206"/>
      <c r="DH17" s="206"/>
      <c r="DI17" s="206"/>
      <c r="DJ17" s="206"/>
      <c r="DK17" s="206"/>
      <c r="DL17" s="206"/>
      <c r="DM17" s="206"/>
    </row>
    <row r="18" spans="1:117" s="18" customFormat="1" ht="12" x14ac:dyDescent="0.2">
      <c r="A18" s="198" t="s">
        <v>195</v>
      </c>
      <c r="B18" s="199"/>
      <c r="C18" s="199"/>
      <c r="D18" s="200"/>
      <c r="E18" s="204" t="s">
        <v>196</v>
      </c>
      <c r="F18" s="204"/>
      <c r="G18" s="204"/>
      <c r="H18" s="204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5" t="s">
        <v>197</v>
      </c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6">
        <v>0.16023999999999999</v>
      </c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>
        <v>0.16023999999999999</v>
      </c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>
        <v>0.16023999999999999</v>
      </c>
      <c r="BV18" s="206"/>
      <c r="BW18" s="206"/>
      <c r="BX18" s="206"/>
      <c r="BY18" s="206"/>
      <c r="BZ18" s="206"/>
      <c r="CA18" s="206"/>
      <c r="CB18" s="206"/>
      <c r="CC18" s="206"/>
      <c r="CD18" s="206">
        <v>0.16022</v>
      </c>
      <c r="CE18" s="206"/>
      <c r="CF18" s="206"/>
      <c r="CG18" s="206"/>
      <c r="CH18" s="206"/>
      <c r="CI18" s="206"/>
      <c r="CJ18" s="206"/>
      <c r="CK18" s="206"/>
      <c r="CL18" s="206"/>
      <c r="CM18" s="206">
        <v>0.15995000000000001</v>
      </c>
      <c r="CN18" s="206"/>
      <c r="CO18" s="206"/>
      <c r="CP18" s="206"/>
      <c r="CQ18" s="206"/>
      <c r="CR18" s="206"/>
      <c r="CS18" s="206"/>
      <c r="CT18" s="206"/>
      <c r="CU18" s="206"/>
      <c r="CV18" s="206">
        <v>0.15867999999999999</v>
      </c>
      <c r="CW18" s="206"/>
      <c r="CX18" s="206"/>
      <c r="CY18" s="206"/>
      <c r="CZ18" s="206"/>
      <c r="DA18" s="206"/>
      <c r="DB18" s="206"/>
      <c r="DC18" s="206"/>
      <c r="DD18" s="206"/>
      <c r="DE18" s="206">
        <v>0.15867000000000001</v>
      </c>
      <c r="DF18" s="206"/>
      <c r="DG18" s="206"/>
      <c r="DH18" s="206"/>
      <c r="DI18" s="206"/>
      <c r="DJ18" s="206"/>
      <c r="DK18" s="206"/>
      <c r="DL18" s="206"/>
      <c r="DM18" s="206"/>
    </row>
    <row r="19" spans="1:117" s="18" customFormat="1" ht="12" x14ac:dyDescent="0.2">
      <c r="A19" s="201"/>
      <c r="B19" s="202"/>
      <c r="C19" s="202"/>
      <c r="D19" s="203"/>
      <c r="E19" s="207" t="s">
        <v>198</v>
      </c>
      <c r="F19" s="207"/>
      <c r="G19" s="207"/>
      <c r="H19" s="207"/>
      <c r="I19" s="207"/>
      <c r="J19" s="207"/>
      <c r="K19" s="207"/>
      <c r="L19" s="207"/>
      <c r="M19" s="207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5" t="s">
        <v>199</v>
      </c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6"/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  <c r="BJ19" s="206"/>
      <c r="BK19" s="206"/>
      <c r="BL19" s="206"/>
      <c r="BM19" s="206"/>
      <c r="BN19" s="206"/>
      <c r="BO19" s="206"/>
      <c r="BP19" s="206"/>
      <c r="BQ19" s="206"/>
      <c r="BR19" s="206"/>
      <c r="BS19" s="206"/>
      <c r="BT19" s="206"/>
      <c r="BU19" s="206"/>
      <c r="BV19" s="206"/>
      <c r="BW19" s="206"/>
      <c r="BX19" s="206"/>
      <c r="BY19" s="206"/>
      <c r="BZ19" s="206"/>
      <c r="CA19" s="206"/>
      <c r="CB19" s="206"/>
      <c r="CC19" s="206"/>
      <c r="CD19" s="206"/>
      <c r="CE19" s="206"/>
      <c r="CF19" s="206"/>
      <c r="CG19" s="206"/>
      <c r="CH19" s="206"/>
      <c r="CI19" s="206"/>
      <c r="CJ19" s="206"/>
      <c r="CK19" s="206"/>
      <c r="CL19" s="206"/>
      <c r="CM19" s="206"/>
      <c r="CN19" s="206"/>
      <c r="CO19" s="206"/>
      <c r="CP19" s="206"/>
      <c r="CQ19" s="206"/>
      <c r="CR19" s="206"/>
      <c r="CS19" s="206"/>
      <c r="CT19" s="206"/>
      <c r="CU19" s="206"/>
      <c r="CV19" s="206"/>
      <c r="CW19" s="206"/>
      <c r="CX19" s="206"/>
      <c r="CY19" s="206"/>
      <c r="CZ19" s="206"/>
      <c r="DA19" s="206"/>
      <c r="DB19" s="206"/>
      <c r="DC19" s="206"/>
      <c r="DD19" s="206"/>
      <c r="DE19" s="206"/>
      <c r="DF19" s="206"/>
      <c r="DG19" s="206"/>
      <c r="DH19" s="206"/>
      <c r="DI19" s="206"/>
      <c r="DJ19" s="206"/>
      <c r="DK19" s="206"/>
      <c r="DL19" s="206"/>
      <c r="DM19" s="206"/>
    </row>
    <row r="20" spans="1:117" s="18" customFormat="1" ht="12" x14ac:dyDescent="0.2">
      <c r="A20" s="198" t="s">
        <v>200</v>
      </c>
      <c r="B20" s="199"/>
      <c r="C20" s="199"/>
      <c r="D20" s="200"/>
      <c r="E20" s="204" t="s">
        <v>201</v>
      </c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5" t="s">
        <v>202</v>
      </c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6"/>
      <c r="AZ20" s="206"/>
      <c r="BA20" s="206"/>
      <c r="BB20" s="206"/>
      <c r="BC20" s="206"/>
      <c r="BD20" s="206"/>
      <c r="BE20" s="206"/>
      <c r="BF20" s="206"/>
      <c r="BG20" s="206"/>
      <c r="BH20" s="206"/>
      <c r="BI20" s="206"/>
      <c r="BJ20" s="206"/>
      <c r="BK20" s="206"/>
      <c r="BL20" s="206"/>
      <c r="BM20" s="206"/>
      <c r="BN20" s="206"/>
      <c r="BO20" s="206"/>
      <c r="BP20" s="206"/>
      <c r="BQ20" s="206"/>
      <c r="BR20" s="206"/>
      <c r="BS20" s="206"/>
      <c r="BT20" s="206"/>
      <c r="BU20" s="206"/>
      <c r="BV20" s="206"/>
      <c r="BW20" s="206"/>
      <c r="BX20" s="206"/>
      <c r="BY20" s="206"/>
      <c r="BZ20" s="206"/>
      <c r="CA20" s="206"/>
      <c r="CB20" s="206"/>
      <c r="CC20" s="206"/>
      <c r="CD20" s="206"/>
      <c r="CE20" s="206"/>
      <c r="CF20" s="206"/>
      <c r="CG20" s="206"/>
      <c r="CH20" s="206"/>
      <c r="CI20" s="206"/>
      <c r="CJ20" s="206"/>
      <c r="CK20" s="206"/>
      <c r="CL20" s="206"/>
      <c r="CM20" s="206"/>
      <c r="CN20" s="206"/>
      <c r="CO20" s="206"/>
      <c r="CP20" s="206"/>
      <c r="CQ20" s="206"/>
      <c r="CR20" s="206"/>
      <c r="CS20" s="206"/>
      <c r="CT20" s="206"/>
      <c r="CU20" s="206"/>
      <c r="CV20" s="206"/>
      <c r="CW20" s="206"/>
      <c r="CX20" s="206"/>
      <c r="CY20" s="206"/>
      <c r="CZ20" s="206"/>
      <c r="DA20" s="206"/>
      <c r="DB20" s="206"/>
      <c r="DC20" s="206"/>
      <c r="DD20" s="206"/>
      <c r="DE20" s="206"/>
      <c r="DF20" s="206"/>
      <c r="DG20" s="206"/>
      <c r="DH20" s="206"/>
      <c r="DI20" s="206"/>
      <c r="DJ20" s="206"/>
      <c r="DK20" s="206"/>
      <c r="DL20" s="206"/>
      <c r="DM20" s="206"/>
    </row>
    <row r="21" spans="1:117" s="18" customFormat="1" ht="12" x14ac:dyDescent="0.2">
      <c r="A21" s="198" t="s">
        <v>203</v>
      </c>
      <c r="B21" s="199"/>
      <c r="C21" s="199"/>
      <c r="D21" s="200"/>
      <c r="E21" s="204" t="s">
        <v>204</v>
      </c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5" t="s">
        <v>205</v>
      </c>
      <c r="AO21" s="205"/>
      <c r="AP21" s="205"/>
      <c r="AQ21" s="205"/>
      <c r="AR21" s="205"/>
      <c r="AS21" s="205"/>
      <c r="AT21" s="205"/>
      <c r="AU21" s="205"/>
      <c r="AV21" s="205"/>
      <c r="AW21" s="205"/>
      <c r="AX21" s="205"/>
      <c r="AY21" s="206" t="s">
        <v>540</v>
      </c>
      <c r="AZ21" s="206"/>
      <c r="BA21" s="206"/>
      <c r="BB21" s="206"/>
      <c r="BC21" s="206"/>
      <c r="BD21" s="206"/>
      <c r="BE21" s="206"/>
      <c r="BF21" s="206"/>
      <c r="BG21" s="206"/>
      <c r="BH21" s="206"/>
      <c r="BI21" s="206"/>
      <c r="BJ21" s="206" t="s">
        <v>540</v>
      </c>
      <c r="BK21" s="206"/>
      <c r="BL21" s="206"/>
      <c r="BM21" s="206"/>
      <c r="BN21" s="206"/>
      <c r="BO21" s="206"/>
      <c r="BP21" s="206"/>
      <c r="BQ21" s="206"/>
      <c r="BR21" s="206"/>
      <c r="BS21" s="206"/>
      <c r="BT21" s="206"/>
      <c r="BU21" s="206" t="s">
        <v>540</v>
      </c>
      <c r="BV21" s="206"/>
      <c r="BW21" s="206"/>
      <c r="BX21" s="206"/>
      <c r="BY21" s="206"/>
      <c r="BZ21" s="206"/>
      <c r="CA21" s="206"/>
      <c r="CB21" s="206"/>
      <c r="CC21" s="206"/>
      <c r="CD21" s="206" t="s">
        <v>540</v>
      </c>
      <c r="CE21" s="206"/>
      <c r="CF21" s="206"/>
      <c r="CG21" s="206"/>
      <c r="CH21" s="206"/>
      <c r="CI21" s="206"/>
      <c r="CJ21" s="206"/>
      <c r="CK21" s="206"/>
      <c r="CL21" s="206"/>
      <c r="CM21" s="206" t="s">
        <v>540</v>
      </c>
      <c r="CN21" s="206"/>
      <c r="CO21" s="206"/>
      <c r="CP21" s="206"/>
      <c r="CQ21" s="206"/>
      <c r="CR21" s="206"/>
      <c r="CS21" s="206"/>
      <c r="CT21" s="206"/>
      <c r="CU21" s="206"/>
      <c r="CV21" s="206" t="s">
        <v>527</v>
      </c>
      <c r="CW21" s="206"/>
      <c r="CX21" s="206"/>
      <c r="CY21" s="206"/>
      <c r="CZ21" s="206"/>
      <c r="DA21" s="206"/>
      <c r="DB21" s="206"/>
      <c r="DC21" s="206"/>
      <c r="DD21" s="206"/>
      <c r="DE21" s="206" t="s">
        <v>527</v>
      </c>
      <c r="DF21" s="206"/>
      <c r="DG21" s="206"/>
      <c r="DH21" s="206"/>
      <c r="DI21" s="206"/>
      <c r="DJ21" s="206"/>
      <c r="DK21" s="206"/>
      <c r="DL21" s="206"/>
      <c r="DM21" s="206"/>
    </row>
    <row r="22" spans="1:117" s="18" customFormat="1" ht="12" x14ac:dyDescent="0.2">
      <c r="A22" s="208"/>
      <c r="B22" s="209"/>
      <c r="C22" s="209"/>
      <c r="D22" s="210"/>
      <c r="E22" s="211" t="s">
        <v>206</v>
      </c>
      <c r="F22" s="211"/>
      <c r="G22" s="211"/>
      <c r="H22" s="211"/>
      <c r="I22" s="211"/>
      <c r="J22" s="211"/>
      <c r="K22" s="211"/>
      <c r="L22" s="211"/>
      <c r="M22" s="211"/>
      <c r="N22" s="211"/>
      <c r="O22" s="211"/>
      <c r="P22" s="211"/>
      <c r="Q22" s="211"/>
      <c r="R22" s="211"/>
      <c r="S22" s="211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  <c r="AD22" s="211"/>
      <c r="AE22" s="211"/>
      <c r="AF22" s="211"/>
      <c r="AG22" s="211"/>
      <c r="AH22" s="211"/>
      <c r="AI22" s="211"/>
      <c r="AJ22" s="211"/>
      <c r="AK22" s="211"/>
      <c r="AL22" s="211"/>
      <c r="AM22" s="211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  <c r="BM22" s="206"/>
      <c r="BN22" s="206"/>
      <c r="BO22" s="206"/>
      <c r="BP22" s="206"/>
      <c r="BQ22" s="206"/>
      <c r="BR22" s="206"/>
      <c r="BS22" s="206"/>
      <c r="BT22" s="206"/>
      <c r="BU22" s="206"/>
      <c r="BV22" s="206"/>
      <c r="BW22" s="206"/>
      <c r="BX22" s="206"/>
      <c r="BY22" s="206"/>
      <c r="BZ22" s="206"/>
      <c r="CA22" s="206"/>
      <c r="CB22" s="206"/>
      <c r="CC22" s="206"/>
      <c r="CD22" s="206"/>
      <c r="CE22" s="206"/>
      <c r="CF22" s="206"/>
      <c r="CG22" s="206"/>
      <c r="CH22" s="206"/>
      <c r="CI22" s="206"/>
      <c r="CJ22" s="206"/>
      <c r="CK22" s="206"/>
      <c r="CL22" s="206"/>
      <c r="CM22" s="206"/>
      <c r="CN22" s="206"/>
      <c r="CO22" s="206"/>
      <c r="CP22" s="206"/>
      <c r="CQ22" s="206"/>
      <c r="CR22" s="206"/>
      <c r="CS22" s="206"/>
      <c r="CT22" s="206"/>
      <c r="CU22" s="206"/>
      <c r="CV22" s="206"/>
      <c r="CW22" s="206"/>
      <c r="CX22" s="206"/>
      <c r="CY22" s="206"/>
      <c r="CZ22" s="206"/>
      <c r="DA22" s="206"/>
      <c r="DB22" s="206"/>
      <c r="DC22" s="206"/>
      <c r="DD22" s="206"/>
      <c r="DE22" s="206"/>
      <c r="DF22" s="206"/>
      <c r="DG22" s="206"/>
      <c r="DH22" s="206"/>
      <c r="DI22" s="206"/>
      <c r="DJ22" s="206"/>
      <c r="DK22" s="206"/>
      <c r="DL22" s="206"/>
      <c r="DM22" s="206"/>
    </row>
    <row r="23" spans="1:117" s="18" customFormat="1" ht="12" x14ac:dyDescent="0.2">
      <c r="A23" s="201"/>
      <c r="B23" s="202"/>
      <c r="C23" s="202"/>
      <c r="D23" s="203"/>
      <c r="E23" s="207" t="s">
        <v>207</v>
      </c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5"/>
      <c r="AO23" s="205"/>
      <c r="AP23" s="205"/>
      <c r="AQ23" s="205"/>
      <c r="AR23" s="205"/>
      <c r="AS23" s="205"/>
      <c r="AT23" s="205"/>
      <c r="AU23" s="205"/>
      <c r="AV23" s="205"/>
      <c r="AW23" s="205"/>
      <c r="AX23" s="205"/>
      <c r="AY23" s="206"/>
      <c r="AZ23" s="206"/>
      <c r="BA23" s="206"/>
      <c r="BB23" s="206"/>
      <c r="BC23" s="206"/>
      <c r="BD23" s="206"/>
      <c r="BE23" s="206"/>
      <c r="BF23" s="206"/>
      <c r="BG23" s="206"/>
      <c r="BH23" s="206"/>
      <c r="BI23" s="206"/>
      <c r="BJ23" s="206"/>
      <c r="BK23" s="206"/>
      <c r="BL23" s="206"/>
      <c r="BM23" s="206"/>
      <c r="BN23" s="206"/>
      <c r="BO23" s="206"/>
      <c r="BP23" s="206"/>
      <c r="BQ23" s="206"/>
      <c r="BR23" s="206"/>
      <c r="BS23" s="206"/>
      <c r="BT23" s="206"/>
      <c r="BU23" s="206"/>
      <c r="BV23" s="206"/>
      <c r="BW23" s="206"/>
      <c r="BX23" s="206"/>
      <c r="BY23" s="206"/>
      <c r="BZ23" s="206"/>
      <c r="CA23" s="206"/>
      <c r="CB23" s="206"/>
      <c r="CC23" s="206"/>
      <c r="CD23" s="206"/>
      <c r="CE23" s="206"/>
      <c r="CF23" s="206"/>
      <c r="CG23" s="206"/>
      <c r="CH23" s="206"/>
      <c r="CI23" s="206"/>
      <c r="CJ23" s="206"/>
      <c r="CK23" s="206"/>
      <c r="CL23" s="206"/>
      <c r="CM23" s="206"/>
      <c r="CN23" s="206"/>
      <c r="CO23" s="206"/>
      <c r="CP23" s="206"/>
      <c r="CQ23" s="206"/>
      <c r="CR23" s="206"/>
      <c r="CS23" s="206"/>
      <c r="CT23" s="206"/>
      <c r="CU23" s="206"/>
      <c r="CV23" s="206"/>
      <c r="CW23" s="206"/>
      <c r="CX23" s="206"/>
      <c r="CY23" s="206"/>
      <c r="CZ23" s="206"/>
      <c r="DA23" s="206"/>
      <c r="DB23" s="206"/>
      <c r="DC23" s="206"/>
      <c r="DD23" s="206"/>
      <c r="DE23" s="206"/>
      <c r="DF23" s="206"/>
      <c r="DG23" s="206"/>
      <c r="DH23" s="206"/>
      <c r="DI23" s="206"/>
      <c r="DJ23" s="206"/>
      <c r="DK23" s="206"/>
      <c r="DL23" s="206"/>
      <c r="DM23" s="206"/>
    </row>
    <row r="24" spans="1:117" s="18" customFormat="1" ht="12" x14ac:dyDescent="0.2">
      <c r="A24" s="198" t="s">
        <v>208</v>
      </c>
      <c r="B24" s="199"/>
      <c r="C24" s="199"/>
      <c r="D24" s="200"/>
      <c r="E24" s="214" t="s">
        <v>209</v>
      </c>
      <c r="F24" s="214"/>
      <c r="G24" s="214"/>
      <c r="H24" s="214"/>
      <c r="I24" s="214"/>
      <c r="J24" s="214"/>
      <c r="K24" s="214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22" t="s">
        <v>210</v>
      </c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12">
        <v>700752.22</v>
      </c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212">
        <v>700752.22</v>
      </c>
      <c r="BK24" s="212"/>
      <c r="BL24" s="212"/>
      <c r="BM24" s="212"/>
      <c r="BN24" s="212"/>
      <c r="BO24" s="212"/>
      <c r="BP24" s="212"/>
      <c r="BQ24" s="212"/>
      <c r="BR24" s="212"/>
      <c r="BS24" s="212"/>
      <c r="BT24" s="212"/>
      <c r="BU24" s="212">
        <v>700752.22</v>
      </c>
      <c r="BV24" s="212"/>
      <c r="BW24" s="212"/>
      <c r="BX24" s="212"/>
      <c r="BY24" s="212"/>
      <c r="BZ24" s="212"/>
      <c r="CA24" s="212"/>
      <c r="CB24" s="212"/>
      <c r="CC24" s="212"/>
      <c r="CD24" s="212">
        <v>700752</v>
      </c>
      <c r="CE24" s="212"/>
      <c r="CF24" s="212"/>
      <c r="CG24" s="212"/>
      <c r="CH24" s="212"/>
      <c r="CI24" s="212"/>
      <c r="CJ24" s="212"/>
      <c r="CK24" s="212"/>
      <c r="CL24" s="212"/>
      <c r="CM24" s="212">
        <v>700752</v>
      </c>
      <c r="CN24" s="212"/>
      <c r="CO24" s="212"/>
      <c r="CP24" s="212"/>
      <c r="CQ24" s="212"/>
      <c r="CR24" s="212"/>
      <c r="CS24" s="212"/>
      <c r="CT24" s="212"/>
      <c r="CU24" s="212"/>
      <c r="CV24" s="212">
        <f>700752-24191+8733</f>
        <v>685294</v>
      </c>
      <c r="CW24" s="212"/>
      <c r="CX24" s="212"/>
      <c r="CY24" s="212"/>
      <c r="CZ24" s="212"/>
      <c r="DA24" s="212"/>
      <c r="DB24" s="212"/>
      <c r="DC24" s="212"/>
      <c r="DD24" s="212"/>
      <c r="DE24" s="212">
        <f>685294-8733+8744-11133+4853</f>
        <v>679025</v>
      </c>
      <c r="DF24" s="212"/>
      <c r="DG24" s="212"/>
      <c r="DH24" s="212"/>
      <c r="DI24" s="212"/>
      <c r="DJ24" s="212"/>
      <c r="DK24" s="212"/>
      <c r="DL24" s="212"/>
      <c r="DM24" s="212"/>
    </row>
    <row r="25" spans="1:117" s="18" customFormat="1" ht="12" x14ac:dyDescent="0.2">
      <c r="A25" s="208"/>
      <c r="B25" s="209"/>
      <c r="C25" s="209"/>
      <c r="D25" s="210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215"/>
      <c r="T25" s="215"/>
      <c r="U25" s="215"/>
      <c r="V25" s="215"/>
      <c r="W25" s="215"/>
      <c r="X25" s="215"/>
      <c r="Y25" s="215"/>
      <c r="Z25" s="215"/>
      <c r="AA25" s="215"/>
      <c r="AB25" s="215"/>
      <c r="AC25" s="215"/>
      <c r="AD25" s="215"/>
      <c r="AE25" s="215"/>
      <c r="AF25" s="215"/>
      <c r="AG25" s="215"/>
      <c r="AH25" s="215"/>
      <c r="AI25" s="215"/>
      <c r="AJ25" s="215"/>
      <c r="AK25" s="215"/>
      <c r="AL25" s="215"/>
      <c r="AM25" s="215"/>
      <c r="AN25" s="217" t="s">
        <v>211</v>
      </c>
      <c r="AO25" s="218"/>
      <c r="AP25" s="218"/>
      <c r="AQ25" s="218"/>
      <c r="AR25" s="218"/>
      <c r="AS25" s="218"/>
      <c r="AT25" s="218"/>
      <c r="AU25" s="218"/>
      <c r="AV25" s="218"/>
      <c r="AW25" s="218"/>
      <c r="AX25" s="219"/>
      <c r="AY25" s="220">
        <v>21.76</v>
      </c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20">
        <v>21.76</v>
      </c>
      <c r="BK25" s="206"/>
      <c r="BL25" s="206"/>
      <c r="BM25" s="206"/>
      <c r="BN25" s="206"/>
      <c r="BO25" s="206"/>
      <c r="BP25" s="206"/>
      <c r="BQ25" s="206"/>
      <c r="BR25" s="206"/>
      <c r="BS25" s="206"/>
      <c r="BT25" s="206"/>
      <c r="BU25" s="206">
        <v>21.76</v>
      </c>
      <c r="BV25" s="206"/>
      <c r="BW25" s="206"/>
      <c r="BX25" s="206"/>
      <c r="BY25" s="206"/>
      <c r="BZ25" s="206"/>
      <c r="CA25" s="206"/>
      <c r="CB25" s="206"/>
      <c r="CC25" s="206"/>
      <c r="CD25" s="221">
        <f>CD24/3220368*100</f>
        <v>21.759997615179383</v>
      </c>
      <c r="CE25" s="221"/>
      <c r="CF25" s="221"/>
      <c r="CG25" s="221"/>
      <c r="CH25" s="221"/>
      <c r="CI25" s="221"/>
      <c r="CJ25" s="221"/>
      <c r="CK25" s="221"/>
      <c r="CL25" s="221"/>
      <c r="CM25" s="221">
        <f>CM24/3220368*100</f>
        <v>21.759997615179383</v>
      </c>
      <c r="CN25" s="221"/>
      <c r="CO25" s="221"/>
      <c r="CP25" s="221"/>
      <c r="CQ25" s="221"/>
      <c r="CR25" s="221"/>
      <c r="CS25" s="221"/>
      <c r="CT25" s="221"/>
      <c r="CU25" s="221"/>
      <c r="CV25" s="221">
        <f>CV24/3220368*100</f>
        <v>21.279990361350006</v>
      </c>
      <c r="CW25" s="221"/>
      <c r="CX25" s="221"/>
      <c r="CY25" s="221"/>
      <c r="CZ25" s="221"/>
      <c r="DA25" s="221"/>
      <c r="DB25" s="221"/>
      <c r="DC25" s="221"/>
      <c r="DD25" s="221"/>
      <c r="DE25" s="221">
        <f>DE24/3220368*100</f>
        <v>21.085323168035455</v>
      </c>
      <c r="DF25" s="221"/>
      <c r="DG25" s="221"/>
      <c r="DH25" s="221"/>
      <c r="DI25" s="221"/>
      <c r="DJ25" s="221"/>
      <c r="DK25" s="221"/>
      <c r="DL25" s="221"/>
      <c r="DM25" s="221"/>
    </row>
    <row r="26" spans="1:117" s="18" customFormat="1" ht="12" x14ac:dyDescent="0.2">
      <c r="A26" s="208"/>
      <c r="B26" s="209"/>
      <c r="C26" s="209"/>
      <c r="D26" s="210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23" t="s">
        <v>212</v>
      </c>
      <c r="AO26" s="224"/>
      <c r="AP26" s="224"/>
      <c r="AQ26" s="224"/>
      <c r="AR26" s="224"/>
      <c r="AS26" s="224"/>
      <c r="AT26" s="224"/>
      <c r="AU26" s="224"/>
      <c r="AV26" s="224"/>
      <c r="AW26" s="224"/>
      <c r="AX26" s="225"/>
      <c r="AY26" s="220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20"/>
      <c r="BK26" s="206"/>
      <c r="BL26" s="206"/>
      <c r="BM26" s="206"/>
      <c r="BN26" s="206"/>
      <c r="BO26" s="206"/>
      <c r="BP26" s="206"/>
      <c r="BQ26" s="206"/>
      <c r="BR26" s="206"/>
      <c r="BS26" s="206"/>
      <c r="BT26" s="206"/>
      <c r="BU26" s="206"/>
      <c r="BV26" s="206"/>
      <c r="BW26" s="206"/>
      <c r="BX26" s="206"/>
      <c r="BY26" s="206"/>
      <c r="BZ26" s="206"/>
      <c r="CA26" s="206"/>
      <c r="CB26" s="206"/>
      <c r="CC26" s="206"/>
      <c r="CD26" s="221"/>
      <c r="CE26" s="221"/>
      <c r="CF26" s="221"/>
      <c r="CG26" s="221"/>
      <c r="CH26" s="221"/>
      <c r="CI26" s="221"/>
      <c r="CJ26" s="221"/>
      <c r="CK26" s="221"/>
      <c r="CL26" s="221"/>
      <c r="CM26" s="221"/>
      <c r="CN26" s="221"/>
      <c r="CO26" s="221"/>
      <c r="CP26" s="221"/>
      <c r="CQ26" s="221"/>
      <c r="CR26" s="221"/>
      <c r="CS26" s="221"/>
      <c r="CT26" s="221"/>
      <c r="CU26" s="221"/>
      <c r="CV26" s="221"/>
      <c r="CW26" s="221"/>
      <c r="CX26" s="221"/>
      <c r="CY26" s="221"/>
      <c r="CZ26" s="221"/>
      <c r="DA26" s="221"/>
      <c r="DB26" s="221"/>
      <c r="DC26" s="221"/>
      <c r="DD26" s="221"/>
      <c r="DE26" s="221"/>
      <c r="DF26" s="221"/>
      <c r="DG26" s="221"/>
      <c r="DH26" s="221"/>
      <c r="DI26" s="221"/>
      <c r="DJ26" s="221"/>
      <c r="DK26" s="221"/>
      <c r="DL26" s="221"/>
      <c r="DM26" s="221"/>
    </row>
    <row r="27" spans="1:117" s="18" customFormat="1" ht="12" x14ac:dyDescent="0.2">
      <c r="A27" s="201"/>
      <c r="B27" s="202"/>
      <c r="C27" s="202"/>
      <c r="D27" s="203"/>
      <c r="E27" s="216"/>
      <c r="F27" s="216"/>
      <c r="G27" s="216"/>
      <c r="H27" s="216"/>
      <c r="I27" s="216"/>
      <c r="J27" s="216"/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26" t="s">
        <v>213</v>
      </c>
      <c r="AO27" s="227"/>
      <c r="AP27" s="227"/>
      <c r="AQ27" s="227"/>
      <c r="AR27" s="227"/>
      <c r="AS27" s="227"/>
      <c r="AT27" s="227"/>
      <c r="AU27" s="227"/>
      <c r="AV27" s="227"/>
      <c r="AW27" s="227"/>
      <c r="AX27" s="228"/>
      <c r="AY27" s="220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20"/>
      <c r="BK27" s="206"/>
      <c r="BL27" s="206"/>
      <c r="BM27" s="206"/>
      <c r="BN27" s="206"/>
      <c r="BO27" s="206"/>
      <c r="BP27" s="206"/>
      <c r="BQ27" s="206"/>
      <c r="BR27" s="206"/>
      <c r="BS27" s="206"/>
      <c r="BT27" s="206"/>
      <c r="BU27" s="206"/>
      <c r="BV27" s="206"/>
      <c r="BW27" s="206"/>
      <c r="BX27" s="206"/>
      <c r="BY27" s="206"/>
      <c r="BZ27" s="206"/>
      <c r="CA27" s="206"/>
      <c r="CB27" s="206"/>
      <c r="CC27" s="206"/>
      <c r="CD27" s="221"/>
      <c r="CE27" s="221"/>
      <c r="CF27" s="221"/>
      <c r="CG27" s="221"/>
      <c r="CH27" s="221"/>
      <c r="CI27" s="221"/>
      <c r="CJ27" s="221"/>
      <c r="CK27" s="221"/>
      <c r="CL27" s="221"/>
      <c r="CM27" s="221"/>
      <c r="CN27" s="221"/>
      <c r="CO27" s="221"/>
      <c r="CP27" s="221"/>
      <c r="CQ27" s="221"/>
      <c r="CR27" s="221"/>
      <c r="CS27" s="221"/>
      <c r="CT27" s="221"/>
      <c r="CU27" s="221"/>
      <c r="CV27" s="221"/>
      <c r="CW27" s="221"/>
      <c r="CX27" s="221"/>
      <c r="CY27" s="221"/>
      <c r="CZ27" s="221"/>
      <c r="DA27" s="221"/>
      <c r="DB27" s="221"/>
      <c r="DC27" s="221"/>
      <c r="DD27" s="221"/>
      <c r="DE27" s="221"/>
      <c r="DF27" s="221"/>
      <c r="DG27" s="221"/>
      <c r="DH27" s="221"/>
      <c r="DI27" s="221"/>
      <c r="DJ27" s="221"/>
      <c r="DK27" s="221"/>
      <c r="DL27" s="221"/>
      <c r="DM27" s="221"/>
    </row>
    <row r="28" spans="1:117" s="18" customFormat="1" ht="12" x14ac:dyDescent="0.2">
      <c r="A28" s="198" t="s">
        <v>214</v>
      </c>
      <c r="B28" s="199"/>
      <c r="C28" s="199"/>
      <c r="D28" s="200"/>
      <c r="E28" s="204" t="s">
        <v>215</v>
      </c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5" t="s">
        <v>216</v>
      </c>
      <c r="AO28" s="205"/>
      <c r="AP28" s="205"/>
      <c r="AQ28" s="205"/>
      <c r="AR28" s="205"/>
      <c r="AS28" s="205"/>
      <c r="AT28" s="205"/>
      <c r="AU28" s="205"/>
      <c r="AV28" s="205"/>
      <c r="AW28" s="205"/>
      <c r="AX28" s="205"/>
      <c r="AY28" s="212">
        <v>1989382</v>
      </c>
      <c r="AZ28" s="212"/>
      <c r="BA28" s="212"/>
      <c r="BB28" s="212"/>
      <c r="BC28" s="212"/>
      <c r="BD28" s="212"/>
      <c r="BE28" s="212"/>
      <c r="BF28" s="212"/>
      <c r="BG28" s="212"/>
      <c r="BH28" s="212"/>
      <c r="BI28" s="212"/>
      <c r="BJ28" s="213">
        <f>'[1]форма 4 ип '!EJ30</f>
        <v>1517593</v>
      </c>
      <c r="BK28" s="213"/>
      <c r="BL28" s="213"/>
      <c r="BM28" s="213"/>
      <c r="BN28" s="213"/>
      <c r="BO28" s="213"/>
      <c r="BP28" s="213"/>
      <c r="BQ28" s="213"/>
      <c r="BR28" s="213"/>
      <c r="BS28" s="213"/>
      <c r="BT28" s="213"/>
      <c r="BU28" s="213">
        <f>'[1]форма 4 ип '!EN30</f>
        <v>1585913.67106945</v>
      </c>
      <c r="BV28" s="213"/>
      <c r="BW28" s="213"/>
      <c r="BX28" s="213"/>
      <c r="BY28" s="213"/>
      <c r="BZ28" s="213"/>
      <c r="CA28" s="213"/>
      <c r="CB28" s="213"/>
      <c r="CC28" s="213"/>
      <c r="CD28" s="213">
        <f>'[1]форма 4 ип '!ER30</f>
        <v>1585913.67106945</v>
      </c>
      <c r="CE28" s="213"/>
      <c r="CF28" s="213"/>
      <c r="CG28" s="213"/>
      <c r="CH28" s="213"/>
      <c r="CI28" s="213"/>
      <c r="CJ28" s="213"/>
      <c r="CK28" s="213"/>
      <c r="CL28" s="213"/>
      <c r="CM28" s="213">
        <f>'[1]форма 4 ип '!EV30</f>
        <v>1585913.67106945</v>
      </c>
      <c r="CN28" s="213"/>
      <c r="CO28" s="213"/>
      <c r="CP28" s="213"/>
      <c r="CQ28" s="213"/>
      <c r="CR28" s="213"/>
      <c r="CS28" s="213"/>
      <c r="CT28" s="213"/>
      <c r="CU28" s="213"/>
      <c r="CV28" s="213">
        <f>'[1]форма 4 ип '!EZ30</f>
        <v>1615111.67106945</v>
      </c>
      <c r="CW28" s="213"/>
      <c r="CX28" s="213"/>
      <c r="CY28" s="213"/>
      <c r="CZ28" s="213"/>
      <c r="DA28" s="213"/>
      <c r="DB28" s="213"/>
      <c r="DC28" s="213"/>
      <c r="DD28" s="213"/>
      <c r="DE28" s="213">
        <f>'[1]форма 4 ип '!FD30</f>
        <v>1615111.67106945</v>
      </c>
      <c r="DF28" s="213"/>
      <c r="DG28" s="213"/>
      <c r="DH28" s="213"/>
      <c r="DI28" s="213"/>
      <c r="DJ28" s="213"/>
      <c r="DK28" s="213"/>
      <c r="DL28" s="213"/>
      <c r="DM28" s="213"/>
    </row>
    <row r="29" spans="1:117" s="18" customFormat="1" ht="12" x14ac:dyDescent="0.2">
      <c r="A29" s="201"/>
      <c r="B29" s="202"/>
      <c r="C29" s="202"/>
      <c r="D29" s="203"/>
      <c r="E29" s="207" t="s">
        <v>217</v>
      </c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5" t="s">
        <v>218</v>
      </c>
      <c r="AO29" s="205"/>
      <c r="AP29" s="205"/>
      <c r="AQ29" s="205"/>
      <c r="AR29" s="205"/>
      <c r="AS29" s="205"/>
      <c r="AT29" s="205"/>
      <c r="AU29" s="205"/>
      <c r="AV29" s="205"/>
      <c r="AW29" s="205"/>
      <c r="AX29" s="205"/>
      <c r="AY29" s="206"/>
      <c r="AZ29" s="206"/>
      <c r="BA29" s="206"/>
      <c r="BB29" s="206"/>
      <c r="BC29" s="206"/>
      <c r="BD29" s="206"/>
      <c r="BE29" s="206"/>
      <c r="BF29" s="206"/>
      <c r="BG29" s="206"/>
      <c r="BH29" s="206"/>
      <c r="BI29" s="206"/>
      <c r="BJ29" s="206"/>
      <c r="BK29" s="206"/>
      <c r="BL29" s="206"/>
      <c r="BM29" s="206"/>
      <c r="BN29" s="206"/>
      <c r="BO29" s="206"/>
      <c r="BP29" s="206"/>
      <c r="BQ29" s="206"/>
      <c r="BR29" s="206"/>
      <c r="BS29" s="206"/>
      <c r="BT29" s="206"/>
      <c r="BU29" s="206"/>
      <c r="BV29" s="206"/>
      <c r="BW29" s="206"/>
      <c r="BX29" s="206"/>
      <c r="BY29" s="206"/>
      <c r="BZ29" s="206"/>
      <c r="CA29" s="206"/>
      <c r="CB29" s="206"/>
      <c r="CC29" s="206"/>
      <c r="CD29" s="206"/>
      <c r="CE29" s="206"/>
      <c r="CF29" s="206"/>
      <c r="CG29" s="206"/>
      <c r="CH29" s="206"/>
      <c r="CI29" s="206"/>
      <c r="CJ29" s="206"/>
      <c r="CK29" s="206"/>
      <c r="CL29" s="206"/>
      <c r="CM29" s="206"/>
      <c r="CN29" s="206"/>
      <c r="CO29" s="206"/>
      <c r="CP29" s="206"/>
      <c r="CQ29" s="206"/>
      <c r="CR29" s="206"/>
      <c r="CS29" s="206"/>
      <c r="CT29" s="206"/>
      <c r="CU29" s="206"/>
      <c r="CV29" s="206"/>
      <c r="CW29" s="206"/>
      <c r="CX29" s="206"/>
      <c r="CY29" s="206"/>
      <c r="CZ29" s="206"/>
      <c r="DA29" s="206"/>
      <c r="DB29" s="206"/>
      <c r="DC29" s="206"/>
      <c r="DD29" s="206"/>
      <c r="DE29" s="206"/>
      <c r="DF29" s="206"/>
      <c r="DG29" s="206"/>
      <c r="DH29" s="206"/>
      <c r="DI29" s="206"/>
      <c r="DJ29" s="206"/>
      <c r="DK29" s="206"/>
      <c r="DL29" s="206"/>
      <c r="DM29" s="206"/>
    </row>
    <row r="30" spans="1:117" s="18" customFormat="1" ht="12" x14ac:dyDescent="0.2">
      <c r="A30" s="198" t="s">
        <v>219</v>
      </c>
      <c r="B30" s="199"/>
      <c r="C30" s="199"/>
      <c r="D30" s="200"/>
      <c r="E30" s="211" t="s">
        <v>220</v>
      </c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1"/>
      <c r="AG30" s="211"/>
      <c r="AH30" s="211"/>
      <c r="AI30" s="211"/>
      <c r="AJ30" s="211"/>
      <c r="AK30" s="211"/>
      <c r="AL30" s="211"/>
      <c r="AM30" s="211"/>
      <c r="AN30" s="231"/>
      <c r="AO30" s="231"/>
      <c r="AP30" s="231"/>
      <c r="AQ30" s="231"/>
      <c r="AR30" s="231"/>
      <c r="AS30" s="231"/>
      <c r="AT30" s="231"/>
      <c r="AU30" s="231"/>
      <c r="AV30" s="231"/>
      <c r="AW30" s="231"/>
      <c r="AX30" s="231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206"/>
      <c r="BN30" s="206"/>
      <c r="BO30" s="206"/>
      <c r="BP30" s="206"/>
      <c r="BQ30" s="206"/>
      <c r="BR30" s="206"/>
      <c r="BS30" s="206"/>
      <c r="BT30" s="206"/>
      <c r="BU30" s="206"/>
      <c r="BV30" s="206"/>
      <c r="BW30" s="206"/>
      <c r="BX30" s="206"/>
      <c r="BY30" s="206"/>
      <c r="BZ30" s="206"/>
      <c r="CA30" s="206"/>
      <c r="CB30" s="206"/>
      <c r="CC30" s="206"/>
      <c r="CD30" s="206"/>
      <c r="CE30" s="206"/>
      <c r="CF30" s="206"/>
      <c r="CG30" s="206"/>
      <c r="CH30" s="206"/>
      <c r="CI30" s="206"/>
      <c r="CJ30" s="206"/>
      <c r="CK30" s="206"/>
      <c r="CL30" s="206"/>
      <c r="CM30" s="206"/>
      <c r="CN30" s="206"/>
      <c r="CO30" s="206"/>
      <c r="CP30" s="206"/>
      <c r="CQ30" s="206"/>
      <c r="CR30" s="206"/>
      <c r="CS30" s="206"/>
      <c r="CT30" s="206"/>
      <c r="CU30" s="206"/>
      <c r="CV30" s="206"/>
      <c r="CW30" s="206"/>
      <c r="CX30" s="206"/>
      <c r="CY30" s="206"/>
      <c r="CZ30" s="206"/>
      <c r="DA30" s="206"/>
      <c r="DB30" s="206"/>
      <c r="DC30" s="206"/>
      <c r="DD30" s="206"/>
      <c r="DE30" s="206"/>
      <c r="DF30" s="206"/>
      <c r="DG30" s="206"/>
      <c r="DH30" s="206"/>
      <c r="DI30" s="206"/>
      <c r="DJ30" s="206"/>
      <c r="DK30" s="206"/>
      <c r="DL30" s="206"/>
      <c r="DM30" s="206"/>
    </row>
    <row r="31" spans="1:117" s="18" customFormat="1" ht="12" x14ac:dyDescent="0.2">
      <c r="A31" s="208"/>
      <c r="B31" s="209"/>
      <c r="C31" s="209"/>
      <c r="D31" s="210"/>
      <c r="E31" s="211" t="s">
        <v>221</v>
      </c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Z31" s="211"/>
      <c r="AA31" s="211"/>
      <c r="AB31" s="211"/>
      <c r="AC31" s="211"/>
      <c r="AD31" s="211"/>
      <c r="AE31" s="211"/>
      <c r="AF31" s="211"/>
      <c r="AG31" s="211"/>
      <c r="AH31" s="211"/>
      <c r="AI31" s="211"/>
      <c r="AJ31" s="211"/>
      <c r="AK31" s="211"/>
      <c r="AL31" s="211"/>
      <c r="AM31" s="211"/>
      <c r="AN31" s="205"/>
      <c r="AO31" s="205"/>
      <c r="AP31" s="205"/>
      <c r="AQ31" s="205"/>
      <c r="AR31" s="205"/>
      <c r="AS31" s="205"/>
      <c r="AT31" s="205"/>
      <c r="AU31" s="205"/>
      <c r="AV31" s="205"/>
      <c r="AW31" s="205"/>
      <c r="AX31" s="205"/>
      <c r="AY31" s="206"/>
      <c r="AZ31" s="206"/>
      <c r="BA31" s="206"/>
      <c r="BB31" s="206"/>
      <c r="BC31" s="206"/>
      <c r="BD31" s="206"/>
      <c r="BE31" s="206"/>
      <c r="BF31" s="206"/>
      <c r="BG31" s="206"/>
      <c r="BH31" s="206"/>
      <c r="BI31" s="206"/>
      <c r="BJ31" s="206"/>
      <c r="BK31" s="206"/>
      <c r="BL31" s="206"/>
      <c r="BM31" s="206"/>
      <c r="BN31" s="206"/>
      <c r="BO31" s="206"/>
      <c r="BP31" s="206"/>
      <c r="BQ31" s="206"/>
      <c r="BR31" s="206"/>
      <c r="BS31" s="206"/>
      <c r="BT31" s="206"/>
      <c r="BU31" s="206"/>
      <c r="BV31" s="206"/>
      <c r="BW31" s="206"/>
      <c r="BX31" s="206"/>
      <c r="BY31" s="206"/>
      <c r="BZ31" s="206"/>
      <c r="CA31" s="206"/>
      <c r="CB31" s="206"/>
      <c r="CC31" s="206"/>
      <c r="CD31" s="206"/>
      <c r="CE31" s="206"/>
      <c r="CF31" s="206"/>
      <c r="CG31" s="206"/>
      <c r="CH31" s="206"/>
      <c r="CI31" s="206"/>
      <c r="CJ31" s="206"/>
      <c r="CK31" s="206"/>
      <c r="CL31" s="206"/>
      <c r="CM31" s="206"/>
      <c r="CN31" s="206"/>
      <c r="CO31" s="206"/>
      <c r="CP31" s="206"/>
      <c r="CQ31" s="206"/>
      <c r="CR31" s="206"/>
      <c r="CS31" s="206"/>
      <c r="CT31" s="206"/>
      <c r="CU31" s="206"/>
      <c r="CV31" s="206"/>
      <c r="CW31" s="206"/>
      <c r="CX31" s="206"/>
      <c r="CY31" s="206"/>
      <c r="CZ31" s="206"/>
      <c r="DA31" s="206"/>
      <c r="DB31" s="206"/>
      <c r="DC31" s="206"/>
      <c r="DD31" s="206"/>
      <c r="DE31" s="206"/>
      <c r="DF31" s="206"/>
      <c r="DG31" s="206"/>
      <c r="DH31" s="206"/>
      <c r="DI31" s="206"/>
      <c r="DJ31" s="206"/>
      <c r="DK31" s="206"/>
      <c r="DL31" s="206"/>
      <c r="DM31" s="206"/>
    </row>
    <row r="32" spans="1:117" s="18" customFormat="1" ht="12" x14ac:dyDescent="0.2">
      <c r="A32" s="208"/>
      <c r="B32" s="209"/>
      <c r="C32" s="209"/>
      <c r="D32" s="210"/>
      <c r="E32" s="211" t="s">
        <v>222</v>
      </c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05"/>
      <c r="AO32" s="205"/>
      <c r="AP32" s="205"/>
      <c r="AQ32" s="205"/>
      <c r="AR32" s="205"/>
      <c r="AS32" s="205"/>
      <c r="AT32" s="205"/>
      <c r="AU32" s="205"/>
      <c r="AV32" s="205"/>
      <c r="AW32" s="205"/>
      <c r="AX32" s="205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206"/>
      <c r="BN32" s="206"/>
      <c r="BO32" s="206"/>
      <c r="BP32" s="206"/>
      <c r="BQ32" s="206"/>
      <c r="BR32" s="206"/>
      <c r="BS32" s="206"/>
      <c r="BT32" s="206"/>
      <c r="BU32" s="206"/>
      <c r="BV32" s="206"/>
      <c r="BW32" s="206"/>
      <c r="BX32" s="206"/>
      <c r="BY32" s="206"/>
      <c r="BZ32" s="206"/>
      <c r="CA32" s="206"/>
      <c r="CB32" s="206"/>
      <c r="CC32" s="206"/>
      <c r="CD32" s="206"/>
      <c r="CE32" s="206"/>
      <c r="CF32" s="206"/>
      <c r="CG32" s="206"/>
      <c r="CH32" s="206"/>
      <c r="CI32" s="206"/>
      <c r="CJ32" s="206"/>
      <c r="CK32" s="206"/>
      <c r="CL32" s="206"/>
      <c r="CM32" s="206"/>
      <c r="CN32" s="206"/>
      <c r="CO32" s="206"/>
      <c r="CP32" s="206"/>
      <c r="CQ32" s="206"/>
      <c r="CR32" s="206"/>
      <c r="CS32" s="206"/>
      <c r="CT32" s="206"/>
      <c r="CU32" s="206"/>
      <c r="CV32" s="206"/>
      <c r="CW32" s="206"/>
      <c r="CX32" s="206"/>
      <c r="CY32" s="206"/>
      <c r="CZ32" s="206"/>
      <c r="DA32" s="206"/>
      <c r="DB32" s="206"/>
      <c r="DC32" s="206"/>
      <c r="DD32" s="206"/>
      <c r="DE32" s="206"/>
      <c r="DF32" s="206"/>
      <c r="DG32" s="206"/>
      <c r="DH32" s="206"/>
      <c r="DI32" s="206"/>
      <c r="DJ32" s="206"/>
      <c r="DK32" s="206"/>
      <c r="DL32" s="206"/>
      <c r="DM32" s="206"/>
    </row>
    <row r="33" spans="1:117" s="18" customFormat="1" ht="12" x14ac:dyDescent="0.2">
      <c r="A33" s="208"/>
      <c r="B33" s="209"/>
      <c r="C33" s="209"/>
      <c r="D33" s="210"/>
      <c r="E33" s="211" t="s">
        <v>223</v>
      </c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1"/>
      <c r="AG33" s="211"/>
      <c r="AH33" s="211"/>
      <c r="AI33" s="211"/>
      <c r="AJ33" s="211"/>
      <c r="AK33" s="211"/>
      <c r="AL33" s="211"/>
      <c r="AM33" s="211"/>
      <c r="AN33" s="205"/>
      <c r="AO33" s="205"/>
      <c r="AP33" s="205"/>
      <c r="AQ33" s="205"/>
      <c r="AR33" s="205"/>
      <c r="AS33" s="205"/>
      <c r="AT33" s="205"/>
      <c r="AU33" s="205"/>
      <c r="AV33" s="205"/>
      <c r="AW33" s="205"/>
      <c r="AX33" s="205"/>
      <c r="AY33" s="206"/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  <c r="BJ33" s="206"/>
      <c r="BK33" s="206"/>
      <c r="BL33" s="206"/>
      <c r="BM33" s="206"/>
      <c r="BN33" s="206"/>
      <c r="BO33" s="206"/>
      <c r="BP33" s="206"/>
      <c r="BQ33" s="206"/>
      <c r="BR33" s="206"/>
      <c r="BS33" s="206"/>
      <c r="BT33" s="206"/>
      <c r="BU33" s="206"/>
      <c r="BV33" s="206"/>
      <c r="BW33" s="206"/>
      <c r="BX33" s="206"/>
      <c r="BY33" s="206"/>
      <c r="BZ33" s="206"/>
      <c r="CA33" s="206"/>
      <c r="CB33" s="206"/>
      <c r="CC33" s="206"/>
      <c r="CD33" s="206"/>
      <c r="CE33" s="206"/>
      <c r="CF33" s="206"/>
      <c r="CG33" s="206"/>
      <c r="CH33" s="206"/>
      <c r="CI33" s="206"/>
      <c r="CJ33" s="206"/>
      <c r="CK33" s="206"/>
      <c r="CL33" s="206"/>
      <c r="CM33" s="206"/>
      <c r="CN33" s="206"/>
      <c r="CO33" s="206"/>
      <c r="CP33" s="206"/>
      <c r="CQ33" s="206"/>
      <c r="CR33" s="206"/>
      <c r="CS33" s="206"/>
      <c r="CT33" s="206"/>
      <c r="CU33" s="206"/>
      <c r="CV33" s="206"/>
      <c r="CW33" s="206"/>
      <c r="CX33" s="206"/>
      <c r="CY33" s="206"/>
      <c r="CZ33" s="206"/>
      <c r="DA33" s="206"/>
      <c r="DB33" s="206"/>
      <c r="DC33" s="206"/>
      <c r="DD33" s="206"/>
      <c r="DE33" s="206"/>
      <c r="DF33" s="206"/>
      <c r="DG33" s="206"/>
      <c r="DH33" s="206"/>
      <c r="DI33" s="206"/>
      <c r="DJ33" s="206"/>
      <c r="DK33" s="206"/>
      <c r="DL33" s="206"/>
      <c r="DM33" s="206"/>
    </row>
    <row r="34" spans="1:117" s="18" customFormat="1" ht="12" x14ac:dyDescent="0.2">
      <c r="A34" s="208"/>
      <c r="B34" s="209"/>
      <c r="C34" s="209"/>
      <c r="D34" s="210"/>
      <c r="E34" s="211" t="s">
        <v>224</v>
      </c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1"/>
      <c r="R34" s="211"/>
      <c r="S34" s="211"/>
      <c r="T34" s="211"/>
      <c r="U34" s="211"/>
      <c r="V34" s="211"/>
      <c r="W34" s="211"/>
      <c r="X34" s="211"/>
      <c r="Y34" s="211"/>
      <c r="Z34" s="211"/>
      <c r="AA34" s="211"/>
      <c r="AB34" s="211"/>
      <c r="AC34" s="211"/>
      <c r="AD34" s="211"/>
      <c r="AE34" s="211"/>
      <c r="AF34" s="211"/>
      <c r="AG34" s="211"/>
      <c r="AH34" s="211"/>
      <c r="AI34" s="211"/>
      <c r="AJ34" s="211"/>
      <c r="AK34" s="211"/>
      <c r="AL34" s="211"/>
      <c r="AM34" s="211"/>
      <c r="AN34" s="205"/>
      <c r="AO34" s="205"/>
      <c r="AP34" s="205"/>
      <c r="AQ34" s="205"/>
      <c r="AR34" s="205"/>
      <c r="AS34" s="205"/>
      <c r="AT34" s="205"/>
      <c r="AU34" s="205"/>
      <c r="AV34" s="205"/>
      <c r="AW34" s="205"/>
      <c r="AX34" s="205"/>
      <c r="AY34" s="206"/>
      <c r="AZ34" s="206"/>
      <c r="BA34" s="206"/>
      <c r="BB34" s="206"/>
      <c r="BC34" s="206"/>
      <c r="BD34" s="206"/>
      <c r="BE34" s="206"/>
      <c r="BF34" s="206"/>
      <c r="BG34" s="206"/>
      <c r="BH34" s="206"/>
      <c r="BI34" s="206"/>
      <c r="BJ34" s="206"/>
      <c r="BK34" s="206"/>
      <c r="BL34" s="206"/>
      <c r="BM34" s="206"/>
      <c r="BN34" s="206"/>
      <c r="BO34" s="206"/>
      <c r="BP34" s="206"/>
      <c r="BQ34" s="206"/>
      <c r="BR34" s="206"/>
      <c r="BS34" s="206"/>
      <c r="BT34" s="206"/>
      <c r="BU34" s="206"/>
      <c r="BV34" s="206"/>
      <c r="BW34" s="206"/>
      <c r="BX34" s="206"/>
      <c r="BY34" s="206"/>
      <c r="BZ34" s="206"/>
      <c r="CA34" s="206"/>
      <c r="CB34" s="206"/>
      <c r="CC34" s="206"/>
      <c r="CD34" s="206"/>
      <c r="CE34" s="206"/>
      <c r="CF34" s="206"/>
      <c r="CG34" s="206"/>
      <c r="CH34" s="206"/>
      <c r="CI34" s="206"/>
      <c r="CJ34" s="206"/>
      <c r="CK34" s="206"/>
      <c r="CL34" s="206"/>
      <c r="CM34" s="206"/>
      <c r="CN34" s="206"/>
      <c r="CO34" s="206"/>
      <c r="CP34" s="206"/>
      <c r="CQ34" s="206"/>
      <c r="CR34" s="206"/>
      <c r="CS34" s="206"/>
      <c r="CT34" s="206"/>
      <c r="CU34" s="206"/>
      <c r="CV34" s="206"/>
      <c r="CW34" s="206"/>
      <c r="CX34" s="206"/>
      <c r="CY34" s="206"/>
      <c r="CZ34" s="206"/>
      <c r="DA34" s="206"/>
      <c r="DB34" s="206"/>
      <c r="DC34" s="206"/>
      <c r="DD34" s="206"/>
      <c r="DE34" s="206"/>
      <c r="DF34" s="206"/>
      <c r="DG34" s="206"/>
      <c r="DH34" s="206"/>
      <c r="DI34" s="206"/>
      <c r="DJ34" s="206"/>
      <c r="DK34" s="206"/>
      <c r="DL34" s="206"/>
      <c r="DM34" s="206"/>
    </row>
    <row r="35" spans="1:117" s="18" customFormat="1" ht="12" x14ac:dyDescent="0.2">
      <c r="A35" s="208"/>
      <c r="B35" s="209"/>
      <c r="C35" s="209"/>
      <c r="D35" s="210"/>
      <c r="E35" s="211" t="s">
        <v>225</v>
      </c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211"/>
      <c r="X35" s="211"/>
      <c r="Y35" s="211"/>
      <c r="Z35" s="211"/>
      <c r="AA35" s="211"/>
      <c r="AB35" s="211"/>
      <c r="AC35" s="211"/>
      <c r="AD35" s="211"/>
      <c r="AE35" s="211"/>
      <c r="AF35" s="211"/>
      <c r="AG35" s="211"/>
      <c r="AH35" s="211"/>
      <c r="AI35" s="211"/>
      <c r="AJ35" s="211"/>
      <c r="AK35" s="211"/>
      <c r="AL35" s="211"/>
      <c r="AM35" s="211"/>
      <c r="AN35" s="205"/>
      <c r="AO35" s="205"/>
      <c r="AP35" s="205"/>
      <c r="AQ35" s="205"/>
      <c r="AR35" s="205"/>
      <c r="AS35" s="205"/>
      <c r="AT35" s="205"/>
      <c r="AU35" s="205"/>
      <c r="AV35" s="205"/>
      <c r="AW35" s="205"/>
      <c r="AX35" s="205"/>
      <c r="AY35" s="206"/>
      <c r="AZ35" s="206"/>
      <c r="BA35" s="206"/>
      <c r="BB35" s="206"/>
      <c r="BC35" s="206"/>
      <c r="BD35" s="206"/>
      <c r="BE35" s="206"/>
      <c r="BF35" s="206"/>
      <c r="BG35" s="206"/>
      <c r="BH35" s="206"/>
      <c r="BI35" s="206"/>
      <c r="BJ35" s="206"/>
      <c r="BK35" s="206"/>
      <c r="BL35" s="206"/>
      <c r="BM35" s="206"/>
      <c r="BN35" s="206"/>
      <c r="BO35" s="206"/>
      <c r="BP35" s="206"/>
      <c r="BQ35" s="206"/>
      <c r="BR35" s="206"/>
      <c r="BS35" s="206"/>
      <c r="BT35" s="206"/>
      <c r="BU35" s="206"/>
      <c r="BV35" s="206"/>
      <c r="BW35" s="206"/>
      <c r="BX35" s="206"/>
      <c r="BY35" s="206"/>
      <c r="BZ35" s="206"/>
      <c r="CA35" s="206"/>
      <c r="CB35" s="206"/>
      <c r="CC35" s="206"/>
      <c r="CD35" s="206"/>
      <c r="CE35" s="206"/>
      <c r="CF35" s="206"/>
      <c r="CG35" s="206"/>
      <c r="CH35" s="206"/>
      <c r="CI35" s="206"/>
      <c r="CJ35" s="206"/>
      <c r="CK35" s="206"/>
      <c r="CL35" s="206"/>
      <c r="CM35" s="206"/>
      <c r="CN35" s="206"/>
      <c r="CO35" s="206"/>
      <c r="CP35" s="206"/>
      <c r="CQ35" s="206"/>
      <c r="CR35" s="206"/>
      <c r="CS35" s="206"/>
      <c r="CT35" s="206"/>
      <c r="CU35" s="206"/>
      <c r="CV35" s="206"/>
      <c r="CW35" s="206"/>
      <c r="CX35" s="206"/>
      <c r="CY35" s="206"/>
      <c r="CZ35" s="206"/>
      <c r="DA35" s="206"/>
      <c r="DB35" s="206"/>
      <c r="DC35" s="206"/>
      <c r="DD35" s="206"/>
      <c r="DE35" s="206"/>
      <c r="DF35" s="206"/>
      <c r="DG35" s="206"/>
      <c r="DH35" s="206"/>
      <c r="DI35" s="206"/>
      <c r="DJ35" s="206"/>
      <c r="DK35" s="206"/>
      <c r="DL35" s="206"/>
      <c r="DM35" s="206"/>
    </row>
    <row r="36" spans="1:117" s="18" customFormat="1" ht="12" x14ac:dyDescent="0.2">
      <c r="A36" s="208"/>
      <c r="B36" s="209"/>
      <c r="C36" s="209"/>
      <c r="D36" s="210"/>
      <c r="E36" s="211" t="s">
        <v>226</v>
      </c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211"/>
      <c r="AD36" s="211"/>
      <c r="AE36" s="211"/>
      <c r="AF36" s="211"/>
      <c r="AG36" s="211"/>
      <c r="AH36" s="211"/>
      <c r="AI36" s="211"/>
      <c r="AJ36" s="211"/>
      <c r="AK36" s="211"/>
      <c r="AL36" s="211"/>
      <c r="AM36" s="211"/>
      <c r="AN36" s="205"/>
      <c r="AO36" s="205"/>
      <c r="AP36" s="205"/>
      <c r="AQ36" s="205"/>
      <c r="AR36" s="205"/>
      <c r="AS36" s="205"/>
      <c r="AT36" s="205"/>
      <c r="AU36" s="205"/>
      <c r="AV36" s="205"/>
      <c r="AW36" s="205"/>
      <c r="AX36" s="205"/>
      <c r="AY36" s="206"/>
      <c r="AZ36" s="206"/>
      <c r="BA36" s="206"/>
      <c r="BB36" s="206"/>
      <c r="BC36" s="206"/>
      <c r="BD36" s="206"/>
      <c r="BE36" s="206"/>
      <c r="BF36" s="206"/>
      <c r="BG36" s="206"/>
      <c r="BH36" s="206"/>
      <c r="BI36" s="206"/>
      <c r="BJ36" s="206"/>
      <c r="BK36" s="206"/>
      <c r="BL36" s="206"/>
      <c r="BM36" s="206"/>
      <c r="BN36" s="206"/>
      <c r="BO36" s="206"/>
      <c r="BP36" s="206"/>
      <c r="BQ36" s="206"/>
      <c r="BR36" s="206"/>
      <c r="BS36" s="206"/>
      <c r="BT36" s="206"/>
      <c r="BU36" s="206"/>
      <c r="BV36" s="206"/>
      <c r="BW36" s="206"/>
      <c r="BX36" s="206"/>
      <c r="BY36" s="206"/>
      <c r="BZ36" s="206"/>
      <c r="CA36" s="206"/>
      <c r="CB36" s="206"/>
      <c r="CC36" s="206"/>
      <c r="CD36" s="206"/>
      <c r="CE36" s="206"/>
      <c r="CF36" s="206"/>
      <c r="CG36" s="206"/>
      <c r="CH36" s="206"/>
      <c r="CI36" s="206"/>
      <c r="CJ36" s="206"/>
      <c r="CK36" s="206"/>
      <c r="CL36" s="206"/>
      <c r="CM36" s="206"/>
      <c r="CN36" s="206"/>
      <c r="CO36" s="206"/>
      <c r="CP36" s="206"/>
      <c r="CQ36" s="206"/>
      <c r="CR36" s="206"/>
      <c r="CS36" s="206"/>
      <c r="CT36" s="206"/>
      <c r="CU36" s="206"/>
      <c r="CV36" s="206"/>
      <c r="CW36" s="206"/>
      <c r="CX36" s="206"/>
      <c r="CY36" s="206"/>
      <c r="CZ36" s="206"/>
      <c r="DA36" s="206"/>
      <c r="DB36" s="206"/>
      <c r="DC36" s="206"/>
      <c r="DD36" s="206"/>
      <c r="DE36" s="206"/>
      <c r="DF36" s="206"/>
      <c r="DG36" s="206"/>
      <c r="DH36" s="206"/>
      <c r="DI36" s="206"/>
      <c r="DJ36" s="206"/>
      <c r="DK36" s="206"/>
      <c r="DL36" s="206"/>
      <c r="DM36" s="206"/>
    </row>
    <row r="37" spans="1:117" s="18" customFormat="1" ht="12" x14ac:dyDescent="0.2">
      <c r="A37" s="208"/>
      <c r="B37" s="209"/>
      <c r="C37" s="209"/>
      <c r="D37" s="210"/>
      <c r="E37" s="211" t="s">
        <v>227</v>
      </c>
      <c r="F37" s="211"/>
      <c r="G37" s="211"/>
      <c r="H37" s="211"/>
      <c r="I37" s="211"/>
      <c r="J37" s="211"/>
      <c r="K37" s="211"/>
      <c r="L37" s="211"/>
      <c r="M37" s="211"/>
      <c r="N37" s="211"/>
      <c r="O37" s="211"/>
      <c r="P37" s="211"/>
      <c r="Q37" s="211"/>
      <c r="R37" s="211"/>
      <c r="S37" s="211"/>
      <c r="T37" s="211"/>
      <c r="U37" s="211"/>
      <c r="V37" s="211"/>
      <c r="W37" s="211"/>
      <c r="X37" s="211"/>
      <c r="Y37" s="211"/>
      <c r="Z37" s="211"/>
      <c r="AA37" s="211"/>
      <c r="AB37" s="211"/>
      <c r="AC37" s="211"/>
      <c r="AD37" s="211"/>
      <c r="AE37" s="211"/>
      <c r="AF37" s="211"/>
      <c r="AG37" s="211"/>
      <c r="AH37" s="211"/>
      <c r="AI37" s="211"/>
      <c r="AJ37" s="211"/>
      <c r="AK37" s="211"/>
      <c r="AL37" s="211"/>
      <c r="AM37" s="211"/>
      <c r="AN37" s="205"/>
      <c r="AO37" s="205"/>
      <c r="AP37" s="205"/>
      <c r="AQ37" s="205"/>
      <c r="AR37" s="205"/>
      <c r="AS37" s="205"/>
      <c r="AT37" s="205"/>
      <c r="AU37" s="205"/>
      <c r="AV37" s="205"/>
      <c r="AW37" s="205"/>
      <c r="AX37" s="205"/>
      <c r="AY37" s="206"/>
      <c r="AZ37" s="206"/>
      <c r="BA37" s="206"/>
      <c r="BB37" s="206"/>
      <c r="BC37" s="206"/>
      <c r="BD37" s="206"/>
      <c r="BE37" s="206"/>
      <c r="BF37" s="206"/>
      <c r="BG37" s="206"/>
      <c r="BH37" s="206"/>
      <c r="BI37" s="206"/>
      <c r="BJ37" s="206"/>
      <c r="BK37" s="206"/>
      <c r="BL37" s="206"/>
      <c r="BM37" s="206"/>
      <c r="BN37" s="206"/>
      <c r="BO37" s="206"/>
      <c r="BP37" s="206"/>
      <c r="BQ37" s="206"/>
      <c r="BR37" s="206"/>
      <c r="BS37" s="206"/>
      <c r="BT37" s="206"/>
      <c r="BU37" s="206"/>
      <c r="BV37" s="206"/>
      <c r="BW37" s="206"/>
      <c r="BX37" s="206"/>
      <c r="BY37" s="206"/>
      <c r="BZ37" s="206"/>
      <c r="CA37" s="206"/>
      <c r="CB37" s="206"/>
      <c r="CC37" s="206"/>
      <c r="CD37" s="206"/>
      <c r="CE37" s="206"/>
      <c r="CF37" s="206"/>
      <c r="CG37" s="206"/>
      <c r="CH37" s="206"/>
      <c r="CI37" s="206"/>
      <c r="CJ37" s="206"/>
      <c r="CK37" s="206"/>
      <c r="CL37" s="206"/>
      <c r="CM37" s="206"/>
      <c r="CN37" s="206"/>
      <c r="CO37" s="206"/>
      <c r="CP37" s="206"/>
      <c r="CQ37" s="206"/>
      <c r="CR37" s="206"/>
      <c r="CS37" s="206"/>
      <c r="CT37" s="206"/>
      <c r="CU37" s="206"/>
      <c r="CV37" s="206"/>
      <c r="CW37" s="206"/>
      <c r="CX37" s="206"/>
      <c r="CY37" s="206"/>
      <c r="CZ37" s="206"/>
      <c r="DA37" s="206"/>
      <c r="DB37" s="206"/>
      <c r="DC37" s="206"/>
      <c r="DD37" s="206"/>
      <c r="DE37" s="206"/>
      <c r="DF37" s="206"/>
      <c r="DG37" s="206"/>
      <c r="DH37" s="206"/>
      <c r="DI37" s="206"/>
      <c r="DJ37" s="206"/>
      <c r="DK37" s="206"/>
      <c r="DL37" s="206"/>
      <c r="DM37" s="206"/>
    </row>
    <row r="38" spans="1:117" s="18" customFormat="1" ht="12" x14ac:dyDescent="0.2">
      <c r="A38" s="208"/>
      <c r="B38" s="209"/>
      <c r="C38" s="209"/>
      <c r="D38" s="210"/>
      <c r="E38" s="211" t="s">
        <v>228</v>
      </c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1"/>
      <c r="AJ38" s="211"/>
      <c r="AK38" s="211"/>
      <c r="AL38" s="211"/>
      <c r="AM38" s="211"/>
      <c r="AN38" s="205"/>
      <c r="AO38" s="205"/>
      <c r="AP38" s="205"/>
      <c r="AQ38" s="205"/>
      <c r="AR38" s="205"/>
      <c r="AS38" s="205"/>
      <c r="AT38" s="205"/>
      <c r="AU38" s="205"/>
      <c r="AV38" s="205"/>
      <c r="AW38" s="205"/>
      <c r="AX38" s="205"/>
      <c r="AY38" s="206"/>
      <c r="AZ38" s="206"/>
      <c r="BA38" s="206"/>
      <c r="BB38" s="206"/>
      <c r="BC38" s="206"/>
      <c r="BD38" s="206"/>
      <c r="BE38" s="206"/>
      <c r="BF38" s="206"/>
      <c r="BG38" s="206"/>
      <c r="BH38" s="206"/>
      <c r="BI38" s="206"/>
      <c r="BJ38" s="206"/>
      <c r="BK38" s="206"/>
      <c r="BL38" s="206"/>
      <c r="BM38" s="206"/>
      <c r="BN38" s="206"/>
      <c r="BO38" s="206"/>
      <c r="BP38" s="206"/>
      <c r="BQ38" s="206"/>
      <c r="BR38" s="206"/>
      <c r="BS38" s="206"/>
      <c r="BT38" s="206"/>
      <c r="BU38" s="206"/>
      <c r="BV38" s="206"/>
      <c r="BW38" s="206"/>
      <c r="BX38" s="206"/>
      <c r="BY38" s="206"/>
      <c r="BZ38" s="206"/>
      <c r="CA38" s="206"/>
      <c r="CB38" s="206"/>
      <c r="CC38" s="206"/>
      <c r="CD38" s="206"/>
      <c r="CE38" s="206"/>
      <c r="CF38" s="206"/>
      <c r="CG38" s="206"/>
      <c r="CH38" s="206"/>
      <c r="CI38" s="206"/>
      <c r="CJ38" s="206"/>
      <c r="CK38" s="206"/>
      <c r="CL38" s="206"/>
      <c r="CM38" s="206"/>
      <c r="CN38" s="206"/>
      <c r="CO38" s="206"/>
      <c r="CP38" s="206"/>
      <c r="CQ38" s="206"/>
      <c r="CR38" s="206"/>
      <c r="CS38" s="206"/>
      <c r="CT38" s="206"/>
      <c r="CU38" s="206"/>
      <c r="CV38" s="206"/>
      <c r="CW38" s="206"/>
      <c r="CX38" s="206"/>
      <c r="CY38" s="206"/>
      <c r="CZ38" s="206"/>
      <c r="DA38" s="206"/>
      <c r="DB38" s="206"/>
      <c r="DC38" s="206"/>
      <c r="DD38" s="206"/>
      <c r="DE38" s="206"/>
      <c r="DF38" s="206"/>
      <c r="DG38" s="206"/>
      <c r="DH38" s="206"/>
      <c r="DI38" s="206"/>
      <c r="DJ38" s="206"/>
      <c r="DK38" s="206"/>
      <c r="DL38" s="206"/>
      <c r="DM38" s="206"/>
    </row>
    <row r="39" spans="1:117" s="18" customFormat="1" ht="12" x14ac:dyDescent="0.2">
      <c r="A39" s="201"/>
      <c r="B39" s="202"/>
      <c r="C39" s="202"/>
      <c r="D39" s="203"/>
      <c r="E39" s="211" t="s">
        <v>229</v>
      </c>
      <c r="F39" s="211"/>
      <c r="G39" s="211"/>
      <c r="H39" s="211"/>
      <c r="I39" s="211"/>
      <c r="J39" s="211"/>
      <c r="K39" s="211"/>
      <c r="L39" s="211"/>
      <c r="M39" s="211"/>
      <c r="N39" s="211"/>
      <c r="O39" s="211"/>
      <c r="P39" s="211"/>
      <c r="Q39" s="211"/>
      <c r="R39" s="211"/>
      <c r="S39" s="211"/>
      <c r="T39" s="211"/>
      <c r="U39" s="211"/>
      <c r="V39" s="211"/>
      <c r="W39" s="211"/>
      <c r="X39" s="211"/>
      <c r="Y39" s="211"/>
      <c r="Z39" s="211"/>
      <c r="AA39" s="211"/>
      <c r="AB39" s="211"/>
      <c r="AC39" s="211"/>
      <c r="AD39" s="211"/>
      <c r="AE39" s="211"/>
      <c r="AF39" s="211"/>
      <c r="AG39" s="211"/>
      <c r="AH39" s="211"/>
      <c r="AI39" s="211"/>
      <c r="AJ39" s="211"/>
      <c r="AK39" s="211"/>
      <c r="AL39" s="211"/>
      <c r="AM39" s="211"/>
      <c r="AN39" s="205"/>
      <c r="AO39" s="205"/>
      <c r="AP39" s="205"/>
      <c r="AQ39" s="205"/>
      <c r="AR39" s="205"/>
      <c r="AS39" s="205"/>
      <c r="AT39" s="205"/>
      <c r="AU39" s="205"/>
      <c r="AV39" s="205"/>
      <c r="AW39" s="205"/>
      <c r="AX39" s="205"/>
      <c r="AY39" s="206"/>
      <c r="AZ39" s="206"/>
      <c r="BA39" s="206"/>
      <c r="BB39" s="206"/>
      <c r="BC39" s="206"/>
      <c r="BD39" s="206"/>
      <c r="BE39" s="206"/>
      <c r="BF39" s="206"/>
      <c r="BG39" s="206"/>
      <c r="BH39" s="206"/>
      <c r="BI39" s="206"/>
      <c r="BJ39" s="206"/>
      <c r="BK39" s="206"/>
      <c r="BL39" s="206"/>
      <c r="BM39" s="206"/>
      <c r="BN39" s="206"/>
      <c r="BO39" s="206"/>
      <c r="BP39" s="206"/>
      <c r="BQ39" s="206"/>
      <c r="BR39" s="206"/>
      <c r="BS39" s="206"/>
      <c r="BT39" s="206"/>
      <c r="BU39" s="206"/>
      <c r="BV39" s="206"/>
      <c r="BW39" s="206"/>
      <c r="BX39" s="206"/>
      <c r="BY39" s="206"/>
      <c r="BZ39" s="206"/>
      <c r="CA39" s="206"/>
      <c r="CB39" s="206"/>
      <c r="CC39" s="206"/>
      <c r="CD39" s="206"/>
      <c r="CE39" s="206"/>
      <c r="CF39" s="206"/>
      <c r="CG39" s="206"/>
      <c r="CH39" s="206"/>
      <c r="CI39" s="206"/>
      <c r="CJ39" s="206"/>
      <c r="CK39" s="206"/>
      <c r="CL39" s="206"/>
      <c r="CM39" s="206"/>
      <c r="CN39" s="206"/>
      <c r="CO39" s="206"/>
      <c r="CP39" s="206"/>
      <c r="CQ39" s="206"/>
      <c r="CR39" s="206"/>
      <c r="CS39" s="206"/>
      <c r="CT39" s="206"/>
      <c r="CU39" s="206"/>
      <c r="CV39" s="206"/>
      <c r="CW39" s="206"/>
      <c r="CX39" s="206"/>
      <c r="CY39" s="206"/>
      <c r="CZ39" s="206"/>
      <c r="DA39" s="206"/>
      <c r="DB39" s="206"/>
      <c r="DC39" s="206"/>
      <c r="DD39" s="206"/>
      <c r="DE39" s="206"/>
      <c r="DF39" s="206"/>
      <c r="DG39" s="206"/>
      <c r="DH39" s="206"/>
      <c r="DI39" s="206"/>
      <c r="DJ39" s="206"/>
      <c r="DK39" s="206"/>
      <c r="DL39" s="206"/>
      <c r="DM39" s="206"/>
    </row>
    <row r="40" spans="1:117" s="18" customFormat="1" ht="12" x14ac:dyDescent="0.2">
      <c r="A40" s="201" t="s">
        <v>7</v>
      </c>
      <c r="B40" s="202"/>
      <c r="C40" s="202"/>
      <c r="D40" s="203"/>
      <c r="E40" s="229" t="s">
        <v>276</v>
      </c>
      <c r="F40" s="230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05" t="s">
        <v>277</v>
      </c>
      <c r="AO40" s="205"/>
      <c r="AP40" s="205"/>
      <c r="AQ40" s="205"/>
      <c r="AR40" s="205"/>
      <c r="AS40" s="205"/>
      <c r="AT40" s="205"/>
      <c r="AU40" s="205"/>
      <c r="AV40" s="205"/>
      <c r="AW40" s="205"/>
      <c r="AX40" s="205"/>
      <c r="AY40" s="206">
        <v>496.31700000000001</v>
      </c>
      <c r="AZ40" s="206"/>
      <c r="BA40" s="206"/>
      <c r="BB40" s="206"/>
      <c r="BC40" s="206"/>
      <c r="BD40" s="206"/>
      <c r="BE40" s="206"/>
      <c r="BF40" s="206"/>
      <c r="BG40" s="206"/>
      <c r="BH40" s="206"/>
      <c r="BI40" s="206"/>
      <c r="BJ40" s="206">
        <v>496.31700000000001</v>
      </c>
      <c r="BK40" s="206"/>
      <c r="BL40" s="206"/>
      <c r="BM40" s="206"/>
      <c r="BN40" s="206"/>
      <c r="BO40" s="206"/>
      <c r="BP40" s="206"/>
      <c r="BQ40" s="206"/>
      <c r="BR40" s="206"/>
      <c r="BS40" s="206"/>
      <c r="BT40" s="206"/>
      <c r="BU40" s="206">
        <v>491.56700000000001</v>
      </c>
      <c r="BV40" s="206"/>
      <c r="BW40" s="206"/>
      <c r="BX40" s="206"/>
      <c r="BY40" s="206"/>
      <c r="BZ40" s="206"/>
      <c r="CA40" s="206"/>
      <c r="CB40" s="206"/>
      <c r="CC40" s="206"/>
      <c r="CD40" s="206">
        <v>491.56700000000001</v>
      </c>
      <c r="CE40" s="206"/>
      <c r="CF40" s="206"/>
      <c r="CG40" s="206"/>
      <c r="CH40" s="206"/>
      <c r="CI40" s="206"/>
      <c r="CJ40" s="206"/>
      <c r="CK40" s="206"/>
      <c r="CL40" s="206"/>
      <c r="CM40" s="206">
        <v>491.56700000000001</v>
      </c>
      <c r="CN40" s="206"/>
      <c r="CO40" s="206"/>
      <c r="CP40" s="206"/>
      <c r="CQ40" s="206"/>
      <c r="CR40" s="206"/>
      <c r="CS40" s="206"/>
      <c r="CT40" s="206"/>
      <c r="CU40" s="206"/>
      <c r="CV40" s="206">
        <v>491.56700000000001</v>
      </c>
      <c r="CW40" s="206"/>
      <c r="CX40" s="206"/>
      <c r="CY40" s="206"/>
      <c r="CZ40" s="206"/>
      <c r="DA40" s="206"/>
      <c r="DB40" s="206"/>
      <c r="DC40" s="206"/>
      <c r="DD40" s="206"/>
      <c r="DE40" s="206">
        <v>491.56700000000001</v>
      </c>
      <c r="DF40" s="206"/>
      <c r="DG40" s="206"/>
      <c r="DH40" s="206"/>
      <c r="DI40" s="206"/>
      <c r="DJ40" s="206"/>
      <c r="DK40" s="206"/>
      <c r="DL40" s="206"/>
      <c r="DM40" s="206"/>
    </row>
    <row r="41" spans="1:117" ht="6" hidden="1" customHeight="1" x14ac:dyDescent="0.25"/>
    <row r="42" spans="1:117" s="18" customFormat="1" ht="12" hidden="1" x14ac:dyDescent="0.2">
      <c r="A42" s="19" t="s">
        <v>519</v>
      </c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  <c r="CC42" s="22"/>
      <c r="CD42" s="22"/>
      <c r="CE42" s="22"/>
      <c r="CF42" s="22"/>
      <c r="CG42" s="22"/>
      <c r="CH42" s="22"/>
      <c r="CI42" s="22"/>
      <c r="CJ42" s="22"/>
      <c r="CK42" s="22"/>
      <c r="CL42" s="22"/>
      <c r="CM42" s="22"/>
      <c r="CN42" s="22"/>
      <c r="CO42" s="22"/>
      <c r="CP42" s="22"/>
      <c r="CQ42" s="22"/>
      <c r="CR42" s="22"/>
      <c r="CS42" s="22"/>
      <c r="CT42" s="22"/>
      <c r="CU42" s="22"/>
      <c r="CV42" s="22"/>
      <c r="CW42" s="22"/>
      <c r="CX42" s="22"/>
      <c r="CY42" s="22"/>
      <c r="CZ42" s="22"/>
      <c r="DA42" s="22"/>
      <c r="DB42" s="22"/>
      <c r="DC42" s="22"/>
      <c r="DD42" s="22"/>
      <c r="DE42" s="22"/>
      <c r="DF42" s="22"/>
      <c r="DG42" s="22"/>
      <c r="DH42" s="22"/>
      <c r="DI42" s="22"/>
      <c r="DJ42" s="22"/>
      <c r="DK42" s="22"/>
      <c r="DL42" s="22"/>
      <c r="DM42" s="22"/>
    </row>
    <row r="43" spans="1:117" s="18" customFormat="1" ht="12" hidden="1" x14ac:dyDescent="0.2">
      <c r="A43" s="20" t="s">
        <v>91</v>
      </c>
    </row>
    <row r="44" spans="1:117" hidden="1" x14ac:dyDescent="0.25"/>
    <row r="45" spans="1:117" s="1" customFormat="1" ht="12.75" hidden="1" x14ac:dyDescent="0.2">
      <c r="A45" s="15" t="s">
        <v>532</v>
      </c>
    </row>
    <row r="46" spans="1:117" s="1" customFormat="1" ht="12.75" hidden="1" x14ac:dyDescent="0.2">
      <c r="A46" s="16" t="s">
        <v>343</v>
      </c>
    </row>
    <row r="47" spans="1:117" hidden="1" x14ac:dyDescent="0.25"/>
  </sheetData>
  <mergeCells count="156">
    <mergeCell ref="CM40:CU40"/>
    <mergeCell ref="CV40:DD40"/>
    <mergeCell ref="DE40:DM40"/>
    <mergeCell ref="E38:AM38"/>
    <mergeCell ref="E39:AM39"/>
    <mergeCell ref="A40:D40"/>
    <mergeCell ref="E40:AM40"/>
    <mergeCell ref="AN40:AX40"/>
    <mergeCell ref="AY40:BI40"/>
    <mergeCell ref="CM30:CU39"/>
    <mergeCell ref="CV30:DD39"/>
    <mergeCell ref="DE30:DM39"/>
    <mergeCell ref="E31:AM31"/>
    <mergeCell ref="A30:D39"/>
    <mergeCell ref="E30:AM30"/>
    <mergeCell ref="AN30:AX39"/>
    <mergeCell ref="AY30:BI39"/>
    <mergeCell ref="BJ30:BT39"/>
    <mergeCell ref="BU30:CC39"/>
    <mergeCell ref="CD30:CL39"/>
    <mergeCell ref="BJ40:BT40"/>
    <mergeCell ref="BU40:CC40"/>
    <mergeCell ref="CD40:CL40"/>
    <mergeCell ref="E32:AM32"/>
    <mergeCell ref="E33:AM33"/>
    <mergeCell ref="E34:AM34"/>
    <mergeCell ref="E35:AM35"/>
    <mergeCell ref="E36:AM36"/>
    <mergeCell ref="E37:AM37"/>
    <mergeCell ref="CV25:DD27"/>
    <mergeCell ref="DE25:DM27"/>
    <mergeCell ref="AN26:AX26"/>
    <mergeCell ref="AN27:AX27"/>
    <mergeCell ref="CM28:CU28"/>
    <mergeCell ref="CV28:DD28"/>
    <mergeCell ref="DE28:DM28"/>
    <mergeCell ref="CM29:CU29"/>
    <mergeCell ref="CV29:DD29"/>
    <mergeCell ref="CM25:CU27"/>
    <mergeCell ref="DE29:DM29"/>
    <mergeCell ref="A28:D29"/>
    <mergeCell ref="E28:AM28"/>
    <mergeCell ref="AN28:AX28"/>
    <mergeCell ref="AY28:BI28"/>
    <mergeCell ref="BJ28:BT28"/>
    <mergeCell ref="BU28:CC28"/>
    <mergeCell ref="A24:D27"/>
    <mergeCell ref="E24:AM27"/>
    <mergeCell ref="CD28:CL28"/>
    <mergeCell ref="E29:AM29"/>
    <mergeCell ref="AN29:AX29"/>
    <mergeCell ref="AY29:BI29"/>
    <mergeCell ref="BJ29:BT29"/>
    <mergeCell ref="BU29:CC29"/>
    <mergeCell ref="CD29:CL29"/>
    <mergeCell ref="AN25:AX25"/>
    <mergeCell ref="AY25:BI27"/>
    <mergeCell ref="BJ25:BT27"/>
    <mergeCell ref="BU25:CC27"/>
    <mergeCell ref="CD25:CL27"/>
    <mergeCell ref="AN24:AX24"/>
    <mergeCell ref="AY24:BI24"/>
    <mergeCell ref="BJ24:BT24"/>
    <mergeCell ref="BU24:CC24"/>
    <mergeCell ref="DE21:DM23"/>
    <mergeCell ref="E22:AM22"/>
    <mergeCell ref="E23:AM23"/>
    <mergeCell ref="CD20:CL20"/>
    <mergeCell ref="CM20:CU20"/>
    <mergeCell ref="CV20:DD20"/>
    <mergeCell ref="DE20:DM20"/>
    <mergeCell ref="CD24:CL24"/>
    <mergeCell ref="CM24:CU24"/>
    <mergeCell ref="CV24:DD24"/>
    <mergeCell ref="DE24:DM24"/>
    <mergeCell ref="A21:D23"/>
    <mergeCell ref="E21:AM21"/>
    <mergeCell ref="AN21:AX23"/>
    <mergeCell ref="AY21:BI23"/>
    <mergeCell ref="BJ21:BT23"/>
    <mergeCell ref="BU21:CC23"/>
    <mergeCell ref="CD19:CL19"/>
    <mergeCell ref="CM19:CU19"/>
    <mergeCell ref="CV19:DD19"/>
    <mergeCell ref="CD21:CL23"/>
    <mergeCell ref="CM21:CU23"/>
    <mergeCell ref="CV21:DD23"/>
    <mergeCell ref="DE16:DM17"/>
    <mergeCell ref="E17:AM17"/>
    <mergeCell ref="A18:D19"/>
    <mergeCell ref="E18:AM18"/>
    <mergeCell ref="AN18:AX18"/>
    <mergeCell ref="AY18:BI18"/>
    <mergeCell ref="BJ18:BT18"/>
    <mergeCell ref="DE19:DM19"/>
    <mergeCell ref="A20:D20"/>
    <mergeCell ref="E20:AM20"/>
    <mergeCell ref="AN20:AX20"/>
    <mergeCell ref="AY20:BI20"/>
    <mergeCell ref="BJ20:BT20"/>
    <mergeCell ref="BU20:CC20"/>
    <mergeCell ref="BU18:CC18"/>
    <mergeCell ref="CD18:CL18"/>
    <mergeCell ref="CM18:CU18"/>
    <mergeCell ref="CV18:DD18"/>
    <mergeCell ref="DE18:DM18"/>
    <mergeCell ref="E19:AM19"/>
    <mergeCell ref="AN19:AX19"/>
    <mergeCell ref="AY19:BI19"/>
    <mergeCell ref="BJ19:BT19"/>
    <mergeCell ref="BU19:CC19"/>
    <mergeCell ref="A16:D17"/>
    <mergeCell ref="E16:AM16"/>
    <mergeCell ref="AN16:AX17"/>
    <mergeCell ref="AY16:BI17"/>
    <mergeCell ref="BJ16:BT17"/>
    <mergeCell ref="BU16:CC17"/>
    <mergeCell ref="CD16:CL17"/>
    <mergeCell ref="CM16:CU17"/>
    <mergeCell ref="CV16:DD17"/>
    <mergeCell ref="CD14:CL14"/>
    <mergeCell ref="CM14:CU14"/>
    <mergeCell ref="CV14:DD14"/>
    <mergeCell ref="DE14:DM14"/>
    <mergeCell ref="A15:D15"/>
    <mergeCell ref="E15:AM15"/>
    <mergeCell ref="AN15:AX15"/>
    <mergeCell ref="AY15:BI15"/>
    <mergeCell ref="BJ15:BT15"/>
    <mergeCell ref="BU15:CC15"/>
    <mergeCell ref="A14:D14"/>
    <mergeCell ref="E14:AM14"/>
    <mergeCell ref="AN14:AX14"/>
    <mergeCell ref="AY14:BI14"/>
    <mergeCell ref="BJ14:BT14"/>
    <mergeCell ref="BU14:CC14"/>
    <mergeCell ref="CD15:CL15"/>
    <mergeCell ref="CM15:CU15"/>
    <mergeCell ref="CV15:DD15"/>
    <mergeCell ref="DE15:DM15"/>
    <mergeCell ref="A13:D13"/>
    <mergeCell ref="E13:AM13"/>
    <mergeCell ref="AN13:AX13"/>
    <mergeCell ref="AY13:BI13"/>
    <mergeCell ref="BJ13:BT13"/>
    <mergeCell ref="BU13:DM13"/>
    <mergeCell ref="A7:DM7"/>
    <mergeCell ref="A8:DM8"/>
    <mergeCell ref="M10:CI10"/>
    <mergeCell ref="A12:D12"/>
    <mergeCell ref="E12:AM12"/>
    <mergeCell ref="AN12:AX12"/>
    <mergeCell ref="AY12:BI12"/>
    <mergeCell ref="BJ12:BT12"/>
    <mergeCell ref="BU12:DM12"/>
    <mergeCell ref="K9:CS9"/>
  </mergeCells>
  <pageMargins left="0.39370078740157483" right="0.39370078740157483" top="0.78740157480314965" bottom="0.39370078740157483" header="0.27559055118110237" footer="0.27559055118110237"/>
  <pageSetup paperSize="9" scale="85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8"/>
    <pageSetUpPr fitToPage="1"/>
  </sheetPr>
  <dimension ref="A1:FG42"/>
  <sheetViews>
    <sheetView tabSelected="1" topLeftCell="A7" zoomScaleNormal="100" workbookViewId="0">
      <selection activeCell="A7" sqref="A1:XFD1048576"/>
    </sheetView>
  </sheetViews>
  <sheetFormatPr defaultColWidth="1.42578125" defaultRowHeight="15.75" x14ac:dyDescent="0.25"/>
  <cols>
    <col min="1" max="18" width="1.42578125" style="13"/>
    <col min="19" max="19" width="12.85546875" style="13" customWidth="1"/>
    <col min="20" max="43" width="1.42578125" style="13"/>
    <col min="44" max="67" width="0" style="13" hidden="1" customWidth="1"/>
    <col min="68" max="73" width="1.42578125" style="13"/>
    <col min="74" max="74" width="2.28515625" style="13" customWidth="1"/>
    <col min="75" max="75" width="0.42578125" style="13" customWidth="1"/>
    <col min="76" max="81" width="1.42578125" style="13"/>
    <col min="82" max="82" width="2.42578125" style="13" customWidth="1"/>
    <col min="83" max="83" width="0.28515625" style="13" customWidth="1"/>
    <col min="84" max="85" width="1.42578125" style="13"/>
    <col min="86" max="86" width="1.140625" style="13" customWidth="1"/>
    <col min="87" max="90" width="1.42578125" style="13"/>
    <col min="91" max="91" width="0.7109375" style="13" customWidth="1"/>
    <col min="92" max="98" width="1.42578125" style="13"/>
    <col min="99" max="99" width="2" style="13" customWidth="1"/>
    <col min="100" max="102" width="1.42578125" style="13"/>
    <col min="103" max="103" width="3.28515625" style="13" customWidth="1"/>
    <col min="104" max="106" width="1.42578125" style="13"/>
    <col min="107" max="107" width="2" style="13" customWidth="1"/>
    <col min="108" max="110" width="1.42578125" style="13"/>
    <col min="111" max="111" width="2.42578125" style="13" customWidth="1"/>
    <col min="112" max="114" width="1.42578125" style="13"/>
    <col min="115" max="115" width="2.42578125" style="13" customWidth="1"/>
    <col min="116" max="142" width="1.42578125" style="13"/>
    <col min="143" max="143" width="2" style="13" customWidth="1"/>
    <col min="144" max="146" width="1.42578125" style="13"/>
    <col min="147" max="147" width="2" style="13" customWidth="1"/>
    <col min="148" max="149" width="1.42578125" style="13"/>
    <col min="150" max="150" width="2.140625" style="13" customWidth="1"/>
    <col min="151" max="152" width="1.42578125" style="13"/>
    <col min="153" max="153" width="2.5703125" style="13" customWidth="1"/>
    <col min="154" max="156" width="1.42578125" style="13"/>
    <col min="157" max="157" width="1.5703125" style="13" customWidth="1"/>
    <col min="158" max="158" width="2.7109375" style="13" customWidth="1"/>
    <col min="159" max="160" width="1.42578125" style="13"/>
    <col min="161" max="161" width="1.85546875" style="13" customWidth="1"/>
    <col min="162" max="162" width="2" style="13" customWidth="1"/>
    <col min="163" max="16384" width="1.42578125" style="13"/>
  </cols>
  <sheetData>
    <row r="1" spans="1:163" s="6" customFormat="1" ht="11.25" hidden="1" x14ac:dyDescent="0.2">
      <c r="EY1" s="12"/>
      <c r="FC1" s="12"/>
      <c r="FG1" s="12" t="s">
        <v>0</v>
      </c>
    </row>
    <row r="2" spans="1:163" s="6" customFormat="1" ht="11.25" hidden="1" x14ac:dyDescent="0.2">
      <c r="EY2" s="12"/>
      <c r="FC2" s="12"/>
      <c r="FG2" s="12" t="s">
        <v>92</v>
      </c>
    </row>
    <row r="3" spans="1:163" s="6" customFormat="1" ht="11.25" hidden="1" x14ac:dyDescent="0.2">
      <c r="EY3" s="12"/>
      <c r="FC3" s="12"/>
      <c r="FG3" s="12" t="s">
        <v>93</v>
      </c>
    </row>
    <row r="4" spans="1:163" s="6" customFormat="1" ht="11.25" hidden="1" x14ac:dyDescent="0.2">
      <c r="EY4" s="12"/>
      <c r="FC4" s="12"/>
      <c r="FG4" s="12" t="s">
        <v>1</v>
      </c>
    </row>
    <row r="5" spans="1:163" ht="10.5" hidden="1" customHeight="1" x14ac:dyDescent="0.25"/>
    <row r="6" spans="1:163" s="41" customFormat="1" ht="12.75" hidden="1" x14ac:dyDescent="0.2">
      <c r="EY6" s="14"/>
      <c r="FC6" s="14"/>
      <c r="FG6" s="14" t="s">
        <v>133</v>
      </c>
    </row>
    <row r="7" spans="1:163" x14ac:dyDescent="0.25">
      <c r="A7" s="56" t="s">
        <v>134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  <c r="DJ7" s="56"/>
      <c r="DK7" s="56"/>
      <c r="DL7" s="56"/>
      <c r="DM7" s="56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56"/>
      <c r="EH7" s="56"/>
      <c r="EI7" s="56"/>
      <c r="EJ7" s="56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</row>
    <row r="8" spans="1:163" x14ac:dyDescent="0.25">
      <c r="M8" s="56" t="s">
        <v>642</v>
      </c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</row>
    <row r="9" spans="1:163" s="43" customFormat="1" ht="10.5" hidden="1" x14ac:dyDescent="0.2">
      <c r="M9" s="58" t="s">
        <v>88</v>
      </c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  <c r="BO9" s="58"/>
      <c r="BP9" s="58"/>
      <c r="BQ9" s="58"/>
      <c r="BR9" s="58"/>
      <c r="BS9" s="58"/>
      <c r="BT9" s="58"/>
      <c r="BU9" s="58"/>
      <c r="BV9" s="58"/>
      <c r="BW9" s="58"/>
      <c r="BX9" s="58"/>
      <c r="BY9" s="58"/>
      <c r="BZ9" s="58"/>
      <c r="CA9" s="58"/>
      <c r="CB9" s="58"/>
      <c r="CC9" s="58"/>
      <c r="CD9" s="58"/>
      <c r="CE9" s="58"/>
      <c r="CF9" s="58"/>
      <c r="CG9" s="58"/>
      <c r="CH9" s="58"/>
      <c r="CI9" s="58"/>
      <c r="CJ9" s="58"/>
      <c r="CK9" s="58"/>
      <c r="CL9" s="58"/>
      <c r="CM9" s="58"/>
      <c r="CN9" s="58"/>
      <c r="CO9" s="58"/>
      <c r="CP9" s="58"/>
      <c r="CQ9" s="58"/>
      <c r="CR9" s="58"/>
      <c r="CS9" s="58"/>
      <c r="CT9" s="58"/>
      <c r="CU9" s="58"/>
      <c r="CV9" s="58"/>
      <c r="CW9" s="58"/>
      <c r="CX9" s="58"/>
      <c r="CY9" s="58"/>
      <c r="CZ9" s="58"/>
      <c r="DA9" s="58"/>
      <c r="DB9" s="58"/>
      <c r="DC9" s="58"/>
      <c r="DD9" s="58"/>
      <c r="DE9" s="58"/>
      <c r="DF9" s="58"/>
      <c r="DG9" s="58"/>
      <c r="DH9" s="58"/>
      <c r="DI9" s="58"/>
      <c r="DJ9" s="58"/>
      <c r="DK9" s="58"/>
      <c r="DL9" s="5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</row>
    <row r="10" spans="1:163" ht="9" customHeight="1" x14ac:dyDescent="0.25"/>
    <row r="11" spans="1:163" s="31" customFormat="1" ht="12.75" x14ac:dyDescent="0.2">
      <c r="A11" s="244" t="s">
        <v>135</v>
      </c>
      <c r="B11" s="244"/>
      <c r="C11" s="244"/>
      <c r="D11" s="244" t="s">
        <v>136</v>
      </c>
      <c r="E11" s="244"/>
      <c r="F11" s="244"/>
      <c r="G11" s="244"/>
      <c r="H11" s="244"/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33" t="s">
        <v>137</v>
      </c>
      <c r="U11" s="234"/>
      <c r="V11" s="234"/>
      <c r="W11" s="234"/>
      <c r="X11" s="234"/>
      <c r="Y11" s="234"/>
      <c r="Z11" s="234"/>
      <c r="AA11" s="234"/>
      <c r="AB11" s="234"/>
      <c r="AC11" s="234"/>
      <c r="AD11" s="234"/>
      <c r="AE11" s="234"/>
      <c r="AF11" s="234"/>
      <c r="AG11" s="234"/>
      <c r="AH11" s="234"/>
      <c r="AI11" s="234"/>
      <c r="AJ11" s="234"/>
      <c r="AK11" s="234"/>
      <c r="AL11" s="234"/>
      <c r="AM11" s="234"/>
      <c r="AN11" s="234"/>
      <c r="AO11" s="234"/>
      <c r="AP11" s="234"/>
      <c r="AQ11" s="234"/>
      <c r="AR11" s="234"/>
      <c r="AS11" s="234"/>
      <c r="AT11" s="234"/>
      <c r="AU11" s="234"/>
      <c r="AV11" s="234"/>
      <c r="AW11" s="234"/>
      <c r="AX11" s="234"/>
      <c r="AY11" s="234"/>
      <c r="AZ11" s="234"/>
      <c r="BA11" s="234"/>
      <c r="BB11" s="234"/>
      <c r="BC11" s="234"/>
      <c r="BD11" s="234"/>
      <c r="BE11" s="234"/>
      <c r="BF11" s="234"/>
      <c r="BG11" s="234"/>
      <c r="BH11" s="234"/>
      <c r="BI11" s="234"/>
      <c r="BJ11" s="234"/>
      <c r="BK11" s="234"/>
      <c r="BL11" s="234"/>
      <c r="BM11" s="234"/>
      <c r="BN11" s="234"/>
      <c r="BO11" s="234"/>
      <c r="BP11" s="234"/>
      <c r="BQ11" s="234"/>
      <c r="BR11" s="234"/>
      <c r="BS11" s="234"/>
      <c r="BT11" s="234"/>
      <c r="BU11" s="234"/>
      <c r="BV11" s="234"/>
      <c r="BW11" s="234"/>
      <c r="BX11" s="234"/>
      <c r="BY11" s="234"/>
      <c r="BZ11" s="234"/>
      <c r="CA11" s="234"/>
      <c r="CB11" s="234"/>
      <c r="CC11" s="234"/>
      <c r="CD11" s="234"/>
      <c r="CE11" s="234"/>
      <c r="CF11" s="234"/>
      <c r="CG11" s="234"/>
      <c r="CH11" s="234"/>
      <c r="CI11" s="234"/>
      <c r="CJ11" s="234"/>
      <c r="CK11" s="234"/>
      <c r="CL11" s="234"/>
      <c r="CM11" s="235"/>
      <c r="CN11" s="233" t="s">
        <v>138</v>
      </c>
      <c r="CO11" s="234"/>
      <c r="CP11" s="234"/>
      <c r="CQ11" s="234"/>
      <c r="CR11" s="234"/>
      <c r="CS11" s="234"/>
      <c r="CT11" s="234"/>
      <c r="CU11" s="234"/>
      <c r="CV11" s="234"/>
      <c r="CW11" s="234"/>
      <c r="CX11" s="234"/>
      <c r="CY11" s="234"/>
      <c r="CZ11" s="234"/>
      <c r="DA11" s="234"/>
      <c r="DB11" s="234"/>
      <c r="DC11" s="234"/>
      <c r="DD11" s="234"/>
      <c r="DE11" s="234"/>
      <c r="DF11" s="234"/>
      <c r="DG11" s="234"/>
      <c r="DH11" s="234"/>
      <c r="DI11" s="234"/>
      <c r="DJ11" s="234"/>
      <c r="DK11" s="234"/>
      <c r="DL11" s="234"/>
      <c r="DM11" s="234"/>
      <c r="DN11" s="234"/>
      <c r="DO11" s="234"/>
      <c r="DP11" s="234"/>
      <c r="DQ11" s="234"/>
      <c r="DR11" s="234"/>
      <c r="DS11" s="234"/>
      <c r="DT11" s="234"/>
      <c r="DU11" s="234"/>
      <c r="DV11" s="234"/>
      <c r="DW11" s="234"/>
      <c r="DX11" s="234"/>
      <c r="DY11" s="234"/>
      <c r="DZ11" s="234"/>
      <c r="EA11" s="234"/>
      <c r="EB11" s="234"/>
      <c r="EC11" s="234"/>
      <c r="ED11" s="234"/>
      <c r="EE11" s="234"/>
      <c r="EF11" s="234"/>
      <c r="EG11" s="234"/>
      <c r="EH11" s="234"/>
      <c r="EI11" s="234"/>
      <c r="EJ11" s="234"/>
      <c r="EK11" s="234"/>
      <c r="EL11" s="234"/>
      <c r="EM11" s="234"/>
      <c r="EN11" s="234"/>
      <c r="EO11" s="234"/>
      <c r="EP11" s="234"/>
      <c r="EQ11" s="234"/>
      <c r="ER11" s="234"/>
      <c r="ES11" s="234"/>
      <c r="ET11" s="234"/>
      <c r="EU11" s="234"/>
      <c r="EV11" s="234"/>
      <c r="EW11" s="234"/>
      <c r="EX11" s="234"/>
      <c r="EY11" s="234"/>
      <c r="EZ11" s="234"/>
      <c r="FA11" s="234"/>
      <c r="FB11" s="234"/>
      <c r="FC11" s="234"/>
      <c r="FD11" s="234"/>
      <c r="FE11" s="234"/>
      <c r="FF11" s="234"/>
      <c r="FG11" s="235"/>
    </row>
    <row r="12" spans="1:163" s="31" customFormat="1" ht="12.75" x14ac:dyDescent="0.2">
      <c r="A12" s="245" t="s">
        <v>139</v>
      </c>
      <c r="B12" s="245"/>
      <c r="C12" s="245"/>
      <c r="D12" s="245" t="s">
        <v>140</v>
      </c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37" t="s">
        <v>141</v>
      </c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8"/>
      <c r="AO12" s="238"/>
      <c r="AP12" s="238"/>
      <c r="AQ12" s="239"/>
      <c r="AR12" s="237" t="s">
        <v>141</v>
      </c>
      <c r="AS12" s="238"/>
      <c r="AT12" s="238"/>
      <c r="AU12" s="238"/>
      <c r="AV12" s="238"/>
      <c r="AW12" s="238"/>
      <c r="AX12" s="238"/>
      <c r="AY12" s="238"/>
      <c r="AZ12" s="238"/>
      <c r="BA12" s="238"/>
      <c r="BB12" s="238"/>
      <c r="BC12" s="238"/>
      <c r="BD12" s="238"/>
      <c r="BE12" s="238"/>
      <c r="BF12" s="238"/>
      <c r="BG12" s="238"/>
      <c r="BH12" s="238"/>
      <c r="BI12" s="238"/>
      <c r="BJ12" s="238"/>
      <c r="BK12" s="238"/>
      <c r="BL12" s="238"/>
      <c r="BM12" s="238"/>
      <c r="BN12" s="238"/>
      <c r="BO12" s="239"/>
      <c r="BP12" s="237" t="s">
        <v>141</v>
      </c>
      <c r="BQ12" s="238"/>
      <c r="BR12" s="238"/>
      <c r="BS12" s="238"/>
      <c r="BT12" s="238"/>
      <c r="BU12" s="238"/>
      <c r="BV12" s="238"/>
      <c r="BW12" s="238"/>
      <c r="BX12" s="238"/>
      <c r="BY12" s="238"/>
      <c r="BZ12" s="238"/>
      <c r="CA12" s="238"/>
      <c r="CB12" s="238"/>
      <c r="CC12" s="238"/>
      <c r="CD12" s="238"/>
      <c r="CE12" s="238"/>
      <c r="CF12" s="238"/>
      <c r="CG12" s="238"/>
      <c r="CH12" s="238"/>
      <c r="CI12" s="238"/>
      <c r="CJ12" s="238"/>
      <c r="CK12" s="238"/>
      <c r="CL12" s="238"/>
      <c r="CM12" s="239"/>
      <c r="CN12" s="237" t="s">
        <v>142</v>
      </c>
      <c r="CO12" s="238"/>
      <c r="CP12" s="238"/>
      <c r="CQ12" s="238"/>
      <c r="CR12" s="238"/>
      <c r="CS12" s="238"/>
      <c r="CT12" s="238"/>
      <c r="CU12" s="238"/>
      <c r="CV12" s="238"/>
      <c r="CW12" s="238"/>
      <c r="CX12" s="238"/>
      <c r="CY12" s="238"/>
      <c r="CZ12" s="238"/>
      <c r="DA12" s="238"/>
      <c r="DB12" s="238"/>
      <c r="DC12" s="238"/>
      <c r="DD12" s="238"/>
      <c r="DE12" s="238"/>
      <c r="DF12" s="238"/>
      <c r="DG12" s="238"/>
      <c r="DH12" s="238"/>
      <c r="DI12" s="238"/>
      <c r="DJ12" s="238"/>
      <c r="DK12" s="239"/>
      <c r="DL12" s="237" t="s">
        <v>143</v>
      </c>
      <c r="DM12" s="238"/>
      <c r="DN12" s="238"/>
      <c r="DO12" s="238"/>
      <c r="DP12" s="238"/>
      <c r="DQ12" s="238"/>
      <c r="DR12" s="238"/>
      <c r="DS12" s="238"/>
      <c r="DT12" s="238"/>
      <c r="DU12" s="238"/>
      <c r="DV12" s="238"/>
      <c r="DW12" s="238"/>
      <c r="DX12" s="238"/>
      <c r="DY12" s="238"/>
      <c r="DZ12" s="238"/>
      <c r="EA12" s="238"/>
      <c r="EB12" s="238"/>
      <c r="EC12" s="238"/>
      <c r="ED12" s="238"/>
      <c r="EE12" s="238"/>
      <c r="EF12" s="238"/>
      <c r="EG12" s="238"/>
      <c r="EH12" s="238"/>
      <c r="EI12" s="239"/>
      <c r="EJ12" s="237" t="s">
        <v>144</v>
      </c>
      <c r="EK12" s="238"/>
      <c r="EL12" s="238"/>
      <c r="EM12" s="238"/>
      <c r="EN12" s="238"/>
      <c r="EO12" s="238"/>
      <c r="EP12" s="238"/>
      <c r="EQ12" s="238"/>
      <c r="ER12" s="238"/>
      <c r="ES12" s="238"/>
      <c r="ET12" s="238"/>
      <c r="EU12" s="238"/>
      <c r="EV12" s="238"/>
      <c r="EW12" s="238"/>
      <c r="EX12" s="238"/>
      <c r="EY12" s="238"/>
      <c r="EZ12" s="238"/>
      <c r="FA12" s="238"/>
      <c r="FB12" s="238"/>
      <c r="FC12" s="238"/>
      <c r="FD12" s="238"/>
      <c r="FE12" s="238"/>
      <c r="FF12" s="238"/>
      <c r="FG12" s="239"/>
    </row>
    <row r="13" spans="1:163" s="31" customFormat="1" ht="12.75" x14ac:dyDescent="0.2">
      <c r="A13" s="245"/>
      <c r="B13" s="245"/>
      <c r="C13" s="245"/>
      <c r="D13" s="245"/>
      <c r="E13" s="245"/>
      <c r="F13" s="245"/>
      <c r="G13" s="245"/>
      <c r="H13" s="245"/>
      <c r="I13" s="245"/>
      <c r="J13" s="245"/>
      <c r="K13" s="245"/>
      <c r="L13" s="245"/>
      <c r="M13" s="245"/>
      <c r="N13" s="245"/>
      <c r="O13" s="245"/>
      <c r="P13" s="245"/>
      <c r="Q13" s="245"/>
      <c r="R13" s="245"/>
      <c r="S13" s="245"/>
      <c r="T13" s="246" t="s">
        <v>145</v>
      </c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8"/>
      <c r="AR13" s="246" t="s">
        <v>145</v>
      </c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8"/>
      <c r="BP13" s="246" t="s">
        <v>145</v>
      </c>
      <c r="BQ13" s="247"/>
      <c r="BR13" s="247"/>
      <c r="BS13" s="247"/>
      <c r="BT13" s="247"/>
      <c r="BU13" s="247"/>
      <c r="BV13" s="247"/>
      <c r="BW13" s="247"/>
      <c r="BX13" s="247"/>
      <c r="BY13" s="247"/>
      <c r="BZ13" s="247"/>
      <c r="CA13" s="247"/>
      <c r="CB13" s="247"/>
      <c r="CC13" s="247"/>
      <c r="CD13" s="247"/>
      <c r="CE13" s="247"/>
      <c r="CF13" s="247"/>
      <c r="CG13" s="247"/>
      <c r="CH13" s="247"/>
      <c r="CI13" s="247"/>
      <c r="CJ13" s="247"/>
      <c r="CK13" s="247"/>
      <c r="CL13" s="247"/>
      <c r="CM13" s="248"/>
      <c r="CN13" s="246" t="s">
        <v>146</v>
      </c>
      <c r="CO13" s="247"/>
      <c r="CP13" s="247"/>
      <c r="CQ13" s="247"/>
      <c r="CR13" s="247"/>
      <c r="CS13" s="247"/>
      <c r="CT13" s="247"/>
      <c r="CU13" s="247"/>
      <c r="CV13" s="247"/>
      <c r="CW13" s="247"/>
      <c r="CX13" s="247"/>
      <c r="CY13" s="247"/>
      <c r="CZ13" s="247"/>
      <c r="DA13" s="247"/>
      <c r="DB13" s="247"/>
      <c r="DC13" s="247"/>
      <c r="DD13" s="247"/>
      <c r="DE13" s="247"/>
      <c r="DF13" s="247"/>
      <c r="DG13" s="247"/>
      <c r="DH13" s="247"/>
      <c r="DI13" s="247"/>
      <c r="DJ13" s="247"/>
      <c r="DK13" s="248"/>
      <c r="DL13" s="246" t="s">
        <v>147</v>
      </c>
      <c r="DM13" s="247"/>
      <c r="DN13" s="247"/>
      <c r="DO13" s="247"/>
      <c r="DP13" s="247"/>
      <c r="DQ13" s="247"/>
      <c r="DR13" s="247"/>
      <c r="DS13" s="247"/>
      <c r="DT13" s="247"/>
      <c r="DU13" s="247"/>
      <c r="DV13" s="247"/>
      <c r="DW13" s="247"/>
      <c r="DX13" s="247"/>
      <c r="DY13" s="247"/>
      <c r="DZ13" s="247"/>
      <c r="EA13" s="247"/>
      <c r="EB13" s="247"/>
      <c r="EC13" s="247"/>
      <c r="ED13" s="247"/>
      <c r="EE13" s="247"/>
      <c r="EF13" s="247"/>
      <c r="EG13" s="247"/>
      <c r="EH13" s="247"/>
      <c r="EI13" s="248"/>
      <c r="EJ13" s="246" t="s">
        <v>148</v>
      </c>
      <c r="EK13" s="247"/>
      <c r="EL13" s="247"/>
      <c r="EM13" s="247"/>
      <c r="EN13" s="247"/>
      <c r="EO13" s="247"/>
      <c r="EP13" s="247"/>
      <c r="EQ13" s="247"/>
      <c r="ER13" s="247"/>
      <c r="ES13" s="247"/>
      <c r="ET13" s="247"/>
      <c r="EU13" s="247"/>
      <c r="EV13" s="247"/>
      <c r="EW13" s="247"/>
      <c r="EX13" s="247"/>
      <c r="EY13" s="247"/>
      <c r="EZ13" s="247"/>
      <c r="FA13" s="247"/>
      <c r="FB13" s="247"/>
      <c r="FC13" s="247"/>
      <c r="FD13" s="247"/>
      <c r="FE13" s="247"/>
      <c r="FF13" s="247"/>
      <c r="FG13" s="248"/>
    </row>
    <row r="14" spans="1:163" s="31" customFormat="1" ht="12.75" x14ac:dyDescent="0.2">
      <c r="A14" s="245"/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6" t="s">
        <v>149</v>
      </c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8"/>
      <c r="AR14" s="246" t="s">
        <v>149</v>
      </c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8"/>
      <c r="BP14" s="246" t="s">
        <v>149</v>
      </c>
      <c r="BQ14" s="247"/>
      <c r="BR14" s="247"/>
      <c r="BS14" s="247"/>
      <c r="BT14" s="247"/>
      <c r="BU14" s="247"/>
      <c r="BV14" s="247"/>
      <c r="BW14" s="247"/>
      <c r="BX14" s="247"/>
      <c r="BY14" s="247"/>
      <c r="BZ14" s="247"/>
      <c r="CA14" s="247"/>
      <c r="CB14" s="247"/>
      <c r="CC14" s="247"/>
      <c r="CD14" s="247"/>
      <c r="CE14" s="247"/>
      <c r="CF14" s="247"/>
      <c r="CG14" s="247"/>
      <c r="CH14" s="247"/>
      <c r="CI14" s="247"/>
      <c r="CJ14" s="247"/>
      <c r="CK14" s="247"/>
      <c r="CL14" s="247"/>
      <c r="CM14" s="248"/>
      <c r="CN14" s="246" t="s">
        <v>150</v>
      </c>
      <c r="CO14" s="247"/>
      <c r="CP14" s="247"/>
      <c r="CQ14" s="247"/>
      <c r="CR14" s="247"/>
      <c r="CS14" s="247"/>
      <c r="CT14" s="247"/>
      <c r="CU14" s="247"/>
      <c r="CV14" s="247"/>
      <c r="CW14" s="247"/>
      <c r="CX14" s="247"/>
      <c r="CY14" s="247"/>
      <c r="CZ14" s="247"/>
      <c r="DA14" s="247"/>
      <c r="DB14" s="247"/>
      <c r="DC14" s="247"/>
      <c r="DD14" s="247"/>
      <c r="DE14" s="247"/>
      <c r="DF14" s="247"/>
      <c r="DG14" s="247"/>
      <c r="DH14" s="247"/>
      <c r="DI14" s="247"/>
      <c r="DJ14" s="247"/>
      <c r="DK14" s="248"/>
      <c r="DL14" s="246" t="s">
        <v>151</v>
      </c>
      <c r="DM14" s="247"/>
      <c r="DN14" s="247"/>
      <c r="DO14" s="247"/>
      <c r="DP14" s="247"/>
      <c r="DQ14" s="247"/>
      <c r="DR14" s="247"/>
      <c r="DS14" s="247"/>
      <c r="DT14" s="247"/>
      <c r="DU14" s="247"/>
      <c r="DV14" s="247"/>
      <c r="DW14" s="247"/>
      <c r="DX14" s="247"/>
      <c r="DY14" s="247"/>
      <c r="DZ14" s="247"/>
      <c r="EA14" s="247"/>
      <c r="EB14" s="247"/>
      <c r="EC14" s="247"/>
      <c r="ED14" s="247"/>
      <c r="EE14" s="247"/>
      <c r="EF14" s="247"/>
      <c r="EG14" s="247"/>
      <c r="EH14" s="247"/>
      <c r="EI14" s="248"/>
      <c r="EJ14" s="246" t="s">
        <v>152</v>
      </c>
      <c r="EK14" s="247"/>
      <c r="EL14" s="247"/>
      <c r="EM14" s="247"/>
      <c r="EN14" s="247"/>
      <c r="EO14" s="247"/>
      <c r="EP14" s="247"/>
      <c r="EQ14" s="247"/>
      <c r="ER14" s="247"/>
      <c r="ES14" s="247"/>
      <c r="ET14" s="247"/>
      <c r="EU14" s="247"/>
      <c r="EV14" s="247"/>
      <c r="EW14" s="247"/>
      <c r="EX14" s="247"/>
      <c r="EY14" s="247"/>
      <c r="EZ14" s="247"/>
      <c r="FA14" s="247"/>
      <c r="FB14" s="247"/>
      <c r="FC14" s="247"/>
      <c r="FD14" s="247"/>
      <c r="FE14" s="247"/>
      <c r="FF14" s="247"/>
      <c r="FG14" s="248"/>
    </row>
    <row r="15" spans="1:163" s="31" customFormat="1" ht="12.75" x14ac:dyDescent="0.2">
      <c r="A15" s="245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6" t="s">
        <v>153</v>
      </c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8"/>
      <c r="AR15" s="246" t="s">
        <v>153</v>
      </c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8"/>
      <c r="BP15" s="246" t="s">
        <v>153</v>
      </c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  <c r="CI15" s="247"/>
      <c r="CJ15" s="247"/>
      <c r="CK15" s="247"/>
      <c r="CL15" s="247"/>
      <c r="CM15" s="248"/>
      <c r="CN15" s="246" t="s">
        <v>154</v>
      </c>
      <c r="CO15" s="247"/>
      <c r="CP15" s="247"/>
      <c r="CQ15" s="247"/>
      <c r="CR15" s="247"/>
      <c r="CS15" s="247"/>
      <c r="CT15" s="247"/>
      <c r="CU15" s="247"/>
      <c r="CV15" s="247"/>
      <c r="CW15" s="247"/>
      <c r="CX15" s="247"/>
      <c r="CY15" s="247"/>
      <c r="CZ15" s="247"/>
      <c r="DA15" s="247"/>
      <c r="DB15" s="247"/>
      <c r="DC15" s="247"/>
      <c r="DD15" s="247"/>
      <c r="DE15" s="247"/>
      <c r="DF15" s="247"/>
      <c r="DG15" s="247"/>
      <c r="DH15" s="247"/>
      <c r="DI15" s="247"/>
      <c r="DJ15" s="247"/>
      <c r="DK15" s="248"/>
      <c r="DL15" s="246" t="s">
        <v>155</v>
      </c>
      <c r="DM15" s="247"/>
      <c r="DN15" s="247"/>
      <c r="DO15" s="247"/>
      <c r="DP15" s="247"/>
      <c r="DQ15" s="247"/>
      <c r="DR15" s="247"/>
      <c r="DS15" s="247"/>
      <c r="DT15" s="247"/>
      <c r="DU15" s="247"/>
      <c r="DV15" s="247"/>
      <c r="DW15" s="247"/>
      <c r="DX15" s="247"/>
      <c r="DY15" s="247"/>
      <c r="DZ15" s="247"/>
      <c r="EA15" s="247"/>
      <c r="EB15" s="247"/>
      <c r="EC15" s="247"/>
      <c r="ED15" s="247"/>
      <c r="EE15" s="247"/>
      <c r="EF15" s="247"/>
      <c r="EG15" s="247"/>
      <c r="EH15" s="247"/>
      <c r="EI15" s="248"/>
      <c r="EJ15" s="246" t="s">
        <v>156</v>
      </c>
      <c r="EK15" s="247"/>
      <c r="EL15" s="247"/>
      <c r="EM15" s="247"/>
      <c r="EN15" s="247"/>
      <c r="EO15" s="247"/>
      <c r="EP15" s="247"/>
      <c r="EQ15" s="247"/>
      <c r="ER15" s="247"/>
      <c r="ES15" s="247"/>
      <c r="ET15" s="247"/>
      <c r="EU15" s="247"/>
      <c r="EV15" s="247"/>
      <c r="EW15" s="247"/>
      <c r="EX15" s="247"/>
      <c r="EY15" s="247"/>
      <c r="EZ15" s="247"/>
      <c r="FA15" s="247"/>
      <c r="FB15" s="247"/>
      <c r="FC15" s="247"/>
      <c r="FD15" s="247"/>
      <c r="FE15" s="247"/>
      <c r="FF15" s="247"/>
      <c r="FG15" s="248"/>
    </row>
    <row r="16" spans="1:163" s="31" customFormat="1" ht="12.75" x14ac:dyDescent="0.2">
      <c r="A16" s="245"/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6" t="s">
        <v>157</v>
      </c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8"/>
      <c r="AR16" s="246" t="s">
        <v>158</v>
      </c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8"/>
      <c r="BP16" s="246" t="s">
        <v>557</v>
      </c>
      <c r="BQ16" s="247"/>
      <c r="BR16" s="247"/>
      <c r="BS16" s="247"/>
      <c r="BT16" s="247"/>
      <c r="BU16" s="247"/>
      <c r="BV16" s="247"/>
      <c r="BW16" s="247"/>
      <c r="BX16" s="247"/>
      <c r="BY16" s="247"/>
      <c r="BZ16" s="247"/>
      <c r="CA16" s="247"/>
      <c r="CB16" s="247"/>
      <c r="CC16" s="247"/>
      <c r="CD16" s="247"/>
      <c r="CE16" s="247"/>
      <c r="CF16" s="247"/>
      <c r="CG16" s="247"/>
      <c r="CH16" s="247"/>
      <c r="CI16" s="247"/>
      <c r="CJ16" s="247"/>
      <c r="CK16" s="247"/>
      <c r="CL16" s="247"/>
      <c r="CM16" s="248"/>
      <c r="CN16" s="246" t="s">
        <v>159</v>
      </c>
      <c r="CO16" s="247"/>
      <c r="CP16" s="247"/>
      <c r="CQ16" s="247"/>
      <c r="CR16" s="247"/>
      <c r="CS16" s="247"/>
      <c r="CT16" s="247"/>
      <c r="CU16" s="247"/>
      <c r="CV16" s="247"/>
      <c r="CW16" s="247"/>
      <c r="CX16" s="247"/>
      <c r="CY16" s="247"/>
      <c r="CZ16" s="247"/>
      <c r="DA16" s="247"/>
      <c r="DB16" s="247"/>
      <c r="DC16" s="247"/>
      <c r="DD16" s="247"/>
      <c r="DE16" s="247"/>
      <c r="DF16" s="247"/>
      <c r="DG16" s="247"/>
      <c r="DH16" s="247"/>
      <c r="DI16" s="247"/>
      <c r="DJ16" s="247"/>
      <c r="DK16" s="248"/>
      <c r="DL16" s="246" t="s">
        <v>160</v>
      </c>
      <c r="DM16" s="247"/>
      <c r="DN16" s="247"/>
      <c r="DO16" s="247"/>
      <c r="DP16" s="247"/>
      <c r="DQ16" s="247"/>
      <c r="DR16" s="247"/>
      <c r="DS16" s="247"/>
      <c r="DT16" s="247"/>
      <c r="DU16" s="247"/>
      <c r="DV16" s="247"/>
      <c r="DW16" s="247"/>
      <c r="DX16" s="247"/>
      <c r="DY16" s="247"/>
      <c r="DZ16" s="247"/>
      <c r="EA16" s="247"/>
      <c r="EB16" s="247"/>
      <c r="EC16" s="247"/>
      <c r="ED16" s="247"/>
      <c r="EE16" s="247"/>
      <c r="EF16" s="247"/>
      <c r="EG16" s="247"/>
      <c r="EH16" s="247"/>
      <c r="EI16" s="248"/>
      <c r="EJ16" s="246" t="s">
        <v>161</v>
      </c>
      <c r="EK16" s="247"/>
      <c r="EL16" s="247"/>
      <c r="EM16" s="247"/>
      <c r="EN16" s="247"/>
      <c r="EO16" s="247"/>
      <c r="EP16" s="247"/>
      <c r="EQ16" s="247"/>
      <c r="ER16" s="247"/>
      <c r="ES16" s="247"/>
      <c r="ET16" s="247"/>
      <c r="EU16" s="247"/>
      <c r="EV16" s="247"/>
      <c r="EW16" s="247"/>
      <c r="EX16" s="247"/>
      <c r="EY16" s="247"/>
      <c r="EZ16" s="247"/>
      <c r="FA16" s="247"/>
      <c r="FB16" s="247"/>
      <c r="FC16" s="247"/>
      <c r="FD16" s="247"/>
      <c r="FE16" s="247"/>
      <c r="FF16" s="247"/>
      <c r="FG16" s="248"/>
    </row>
    <row r="17" spans="1:163" s="31" customFormat="1" ht="12.75" x14ac:dyDescent="0.2">
      <c r="A17" s="245"/>
      <c r="B17" s="245"/>
      <c r="C17" s="245"/>
      <c r="D17" s="245"/>
      <c r="E17" s="245"/>
      <c r="F17" s="245"/>
      <c r="G17" s="245"/>
      <c r="H17" s="245"/>
      <c r="I17" s="245"/>
      <c r="J17" s="245"/>
      <c r="K17" s="245"/>
      <c r="L17" s="245"/>
      <c r="M17" s="245"/>
      <c r="N17" s="245"/>
      <c r="O17" s="245"/>
      <c r="P17" s="245"/>
      <c r="Q17" s="245"/>
      <c r="R17" s="245"/>
      <c r="S17" s="245"/>
      <c r="T17" s="246" t="s">
        <v>162</v>
      </c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8"/>
      <c r="AR17" s="246" t="s">
        <v>163</v>
      </c>
      <c r="AS17" s="247"/>
      <c r="AT17" s="247"/>
      <c r="AU17" s="247"/>
      <c r="AV17" s="247"/>
      <c r="AW17" s="247"/>
      <c r="AX17" s="247"/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8"/>
      <c r="BP17" s="246" t="s">
        <v>558</v>
      </c>
      <c r="BQ17" s="247"/>
      <c r="BR17" s="247"/>
      <c r="BS17" s="247"/>
      <c r="BT17" s="247"/>
      <c r="BU17" s="247"/>
      <c r="BV17" s="247"/>
      <c r="BW17" s="247"/>
      <c r="BX17" s="247"/>
      <c r="BY17" s="247"/>
      <c r="BZ17" s="247"/>
      <c r="CA17" s="247"/>
      <c r="CB17" s="247"/>
      <c r="CC17" s="247"/>
      <c r="CD17" s="247"/>
      <c r="CE17" s="247"/>
      <c r="CF17" s="247"/>
      <c r="CG17" s="247"/>
      <c r="CH17" s="247"/>
      <c r="CI17" s="247"/>
      <c r="CJ17" s="247"/>
      <c r="CK17" s="247"/>
      <c r="CL17" s="247"/>
      <c r="CM17" s="248"/>
      <c r="CN17" s="246" t="s">
        <v>164</v>
      </c>
      <c r="CO17" s="247"/>
      <c r="CP17" s="247"/>
      <c r="CQ17" s="247"/>
      <c r="CR17" s="247"/>
      <c r="CS17" s="247"/>
      <c r="CT17" s="247"/>
      <c r="CU17" s="247"/>
      <c r="CV17" s="247"/>
      <c r="CW17" s="247"/>
      <c r="CX17" s="247"/>
      <c r="CY17" s="247"/>
      <c r="CZ17" s="247"/>
      <c r="DA17" s="247"/>
      <c r="DB17" s="247"/>
      <c r="DC17" s="247"/>
      <c r="DD17" s="247"/>
      <c r="DE17" s="247"/>
      <c r="DF17" s="247"/>
      <c r="DG17" s="247"/>
      <c r="DH17" s="247"/>
      <c r="DI17" s="247"/>
      <c r="DJ17" s="247"/>
      <c r="DK17" s="248"/>
      <c r="DL17" s="246"/>
      <c r="DM17" s="247"/>
      <c r="DN17" s="247"/>
      <c r="DO17" s="247"/>
      <c r="DP17" s="247"/>
      <c r="DQ17" s="247"/>
      <c r="DR17" s="247"/>
      <c r="DS17" s="247"/>
      <c r="DT17" s="247"/>
      <c r="DU17" s="247"/>
      <c r="DV17" s="247"/>
      <c r="DW17" s="247"/>
      <c r="DX17" s="247"/>
      <c r="DY17" s="247"/>
      <c r="DZ17" s="247"/>
      <c r="EA17" s="247"/>
      <c r="EB17" s="247"/>
      <c r="EC17" s="247"/>
      <c r="ED17" s="247"/>
      <c r="EE17" s="247"/>
      <c r="EF17" s="247"/>
      <c r="EG17" s="247"/>
      <c r="EH17" s="247"/>
      <c r="EI17" s="248"/>
      <c r="EJ17" s="246" t="s">
        <v>165</v>
      </c>
      <c r="EK17" s="247"/>
      <c r="EL17" s="247"/>
      <c r="EM17" s="247"/>
      <c r="EN17" s="247"/>
      <c r="EO17" s="247"/>
      <c r="EP17" s="247"/>
      <c r="EQ17" s="247"/>
      <c r="ER17" s="247"/>
      <c r="ES17" s="247"/>
      <c r="ET17" s="247"/>
      <c r="EU17" s="247"/>
      <c r="EV17" s="247"/>
      <c r="EW17" s="247"/>
      <c r="EX17" s="247"/>
      <c r="EY17" s="247"/>
      <c r="EZ17" s="247"/>
      <c r="FA17" s="247"/>
      <c r="FB17" s="247"/>
      <c r="FC17" s="247"/>
      <c r="FD17" s="247"/>
      <c r="FE17" s="247"/>
      <c r="FF17" s="247"/>
      <c r="FG17" s="248"/>
    </row>
    <row r="18" spans="1:163" s="31" customFormat="1" ht="12.75" x14ac:dyDescent="0.2">
      <c r="A18" s="245"/>
      <c r="B18" s="245"/>
      <c r="C18" s="245"/>
      <c r="D18" s="245"/>
      <c r="E18" s="245"/>
      <c r="F18" s="245"/>
      <c r="G18" s="245"/>
      <c r="H18" s="245"/>
      <c r="I18" s="245"/>
      <c r="J18" s="245"/>
      <c r="K18" s="245"/>
      <c r="L18" s="245"/>
      <c r="M18" s="245"/>
      <c r="N18" s="245"/>
      <c r="O18" s="245"/>
      <c r="P18" s="245"/>
      <c r="Q18" s="245"/>
      <c r="R18" s="245"/>
      <c r="S18" s="245"/>
      <c r="T18" s="246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8"/>
      <c r="AR18" s="246" t="s">
        <v>166</v>
      </c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8"/>
      <c r="BP18" s="246"/>
      <c r="BQ18" s="247"/>
      <c r="BR18" s="247"/>
      <c r="BS18" s="247"/>
      <c r="BT18" s="247"/>
      <c r="BU18" s="247"/>
      <c r="BV18" s="247"/>
      <c r="BW18" s="247"/>
      <c r="BX18" s="247"/>
      <c r="BY18" s="247"/>
      <c r="BZ18" s="247"/>
      <c r="CA18" s="247"/>
      <c r="CB18" s="247"/>
      <c r="CC18" s="247"/>
      <c r="CD18" s="247"/>
      <c r="CE18" s="247"/>
      <c r="CF18" s="247"/>
      <c r="CG18" s="247"/>
      <c r="CH18" s="247"/>
      <c r="CI18" s="247"/>
      <c r="CJ18" s="247"/>
      <c r="CK18" s="247"/>
      <c r="CL18" s="247"/>
      <c r="CM18" s="248"/>
      <c r="CN18" s="246" t="s">
        <v>167</v>
      </c>
      <c r="CO18" s="247"/>
      <c r="CP18" s="247"/>
      <c r="CQ18" s="247"/>
      <c r="CR18" s="247"/>
      <c r="CS18" s="247"/>
      <c r="CT18" s="247"/>
      <c r="CU18" s="247"/>
      <c r="CV18" s="247"/>
      <c r="CW18" s="247"/>
      <c r="CX18" s="247"/>
      <c r="CY18" s="247"/>
      <c r="CZ18" s="247"/>
      <c r="DA18" s="247"/>
      <c r="DB18" s="247"/>
      <c r="DC18" s="247"/>
      <c r="DD18" s="247"/>
      <c r="DE18" s="247"/>
      <c r="DF18" s="247"/>
      <c r="DG18" s="247"/>
      <c r="DH18" s="247"/>
      <c r="DI18" s="247"/>
      <c r="DJ18" s="247"/>
      <c r="DK18" s="248"/>
      <c r="DL18" s="246"/>
      <c r="DM18" s="247"/>
      <c r="DN18" s="247"/>
      <c r="DO18" s="247"/>
      <c r="DP18" s="247"/>
      <c r="DQ18" s="247"/>
      <c r="DR18" s="247"/>
      <c r="DS18" s="247"/>
      <c r="DT18" s="247"/>
      <c r="DU18" s="247"/>
      <c r="DV18" s="247"/>
      <c r="DW18" s="247"/>
      <c r="DX18" s="247"/>
      <c r="DY18" s="247"/>
      <c r="DZ18" s="247"/>
      <c r="EA18" s="247"/>
      <c r="EB18" s="247"/>
      <c r="EC18" s="247"/>
      <c r="ED18" s="247"/>
      <c r="EE18" s="247"/>
      <c r="EF18" s="247"/>
      <c r="EG18" s="247"/>
      <c r="EH18" s="247"/>
      <c r="EI18" s="248"/>
      <c r="EJ18" s="246" t="s">
        <v>168</v>
      </c>
      <c r="EK18" s="247"/>
      <c r="EL18" s="247"/>
      <c r="EM18" s="247"/>
      <c r="EN18" s="247"/>
      <c r="EO18" s="247"/>
      <c r="EP18" s="247"/>
      <c r="EQ18" s="247"/>
      <c r="ER18" s="247"/>
      <c r="ES18" s="247"/>
      <c r="ET18" s="247"/>
      <c r="EU18" s="247"/>
      <c r="EV18" s="247"/>
      <c r="EW18" s="247"/>
      <c r="EX18" s="247"/>
      <c r="EY18" s="247"/>
      <c r="EZ18" s="247"/>
      <c r="FA18" s="247"/>
      <c r="FB18" s="247"/>
      <c r="FC18" s="247"/>
      <c r="FD18" s="247"/>
      <c r="FE18" s="247"/>
      <c r="FF18" s="247"/>
      <c r="FG18" s="248"/>
    </row>
    <row r="19" spans="1:163" s="31" customFormat="1" ht="12.75" x14ac:dyDescent="0.2">
      <c r="A19" s="245"/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5"/>
      <c r="N19" s="245"/>
      <c r="O19" s="245"/>
      <c r="P19" s="245"/>
      <c r="Q19" s="245"/>
      <c r="R19" s="245"/>
      <c r="S19" s="245"/>
      <c r="T19" s="246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8"/>
      <c r="AR19" s="246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7"/>
      <c r="BM19" s="247"/>
      <c r="BN19" s="247"/>
      <c r="BO19" s="248"/>
      <c r="BP19" s="246"/>
      <c r="BQ19" s="247"/>
      <c r="BR19" s="247"/>
      <c r="BS19" s="247"/>
      <c r="BT19" s="247"/>
      <c r="BU19" s="247"/>
      <c r="BV19" s="247"/>
      <c r="BW19" s="247"/>
      <c r="BX19" s="247"/>
      <c r="BY19" s="247"/>
      <c r="BZ19" s="247"/>
      <c r="CA19" s="247"/>
      <c r="CB19" s="247"/>
      <c r="CC19" s="247"/>
      <c r="CD19" s="247"/>
      <c r="CE19" s="247"/>
      <c r="CF19" s="247"/>
      <c r="CG19" s="247"/>
      <c r="CH19" s="247"/>
      <c r="CI19" s="247"/>
      <c r="CJ19" s="247"/>
      <c r="CK19" s="247"/>
      <c r="CL19" s="247"/>
      <c r="CM19" s="248"/>
      <c r="CN19" s="246" t="s">
        <v>168</v>
      </c>
      <c r="CO19" s="247"/>
      <c r="CP19" s="247"/>
      <c r="CQ19" s="247"/>
      <c r="CR19" s="247"/>
      <c r="CS19" s="247"/>
      <c r="CT19" s="247"/>
      <c r="CU19" s="247"/>
      <c r="CV19" s="247"/>
      <c r="CW19" s="247"/>
      <c r="CX19" s="247"/>
      <c r="CY19" s="247"/>
      <c r="CZ19" s="247"/>
      <c r="DA19" s="247"/>
      <c r="DB19" s="247"/>
      <c r="DC19" s="247"/>
      <c r="DD19" s="247"/>
      <c r="DE19" s="247"/>
      <c r="DF19" s="247"/>
      <c r="DG19" s="247"/>
      <c r="DH19" s="247"/>
      <c r="DI19" s="247"/>
      <c r="DJ19" s="247"/>
      <c r="DK19" s="248"/>
      <c r="DL19" s="246"/>
      <c r="DM19" s="247"/>
      <c r="DN19" s="247"/>
      <c r="DO19" s="247"/>
      <c r="DP19" s="247"/>
      <c r="DQ19" s="247"/>
      <c r="DR19" s="247"/>
      <c r="DS19" s="247"/>
      <c r="DT19" s="247"/>
      <c r="DU19" s="247"/>
      <c r="DV19" s="247"/>
      <c r="DW19" s="247"/>
      <c r="DX19" s="247"/>
      <c r="DY19" s="247"/>
      <c r="DZ19" s="247"/>
      <c r="EA19" s="247"/>
      <c r="EB19" s="247"/>
      <c r="EC19" s="247"/>
      <c r="ED19" s="247"/>
      <c r="EE19" s="247"/>
      <c r="EF19" s="247"/>
      <c r="EG19" s="247"/>
      <c r="EH19" s="247"/>
      <c r="EI19" s="248"/>
      <c r="EJ19" s="246" t="s">
        <v>169</v>
      </c>
      <c r="EK19" s="247"/>
      <c r="EL19" s="247"/>
      <c r="EM19" s="247"/>
      <c r="EN19" s="247"/>
      <c r="EO19" s="247"/>
      <c r="EP19" s="247"/>
      <c r="EQ19" s="247"/>
      <c r="ER19" s="247"/>
      <c r="ES19" s="247"/>
      <c r="ET19" s="247"/>
      <c r="EU19" s="247"/>
      <c r="EV19" s="247"/>
      <c r="EW19" s="247"/>
      <c r="EX19" s="247"/>
      <c r="EY19" s="247"/>
      <c r="EZ19" s="247"/>
      <c r="FA19" s="247"/>
      <c r="FB19" s="247"/>
      <c r="FC19" s="247"/>
      <c r="FD19" s="247"/>
      <c r="FE19" s="247"/>
      <c r="FF19" s="247"/>
      <c r="FG19" s="248"/>
    </row>
    <row r="20" spans="1:163" s="31" customFormat="1" ht="12.75" x14ac:dyDescent="0.2">
      <c r="A20" s="245"/>
      <c r="B20" s="245"/>
      <c r="C20" s="245"/>
      <c r="D20" s="245"/>
      <c r="E20" s="245"/>
      <c r="F20" s="245"/>
      <c r="G20" s="245"/>
      <c r="H20" s="245"/>
      <c r="I20" s="245"/>
      <c r="J20" s="245"/>
      <c r="K20" s="245"/>
      <c r="L20" s="245"/>
      <c r="M20" s="245"/>
      <c r="N20" s="245"/>
      <c r="O20" s="245"/>
      <c r="P20" s="245"/>
      <c r="Q20" s="245"/>
      <c r="R20" s="245"/>
      <c r="S20" s="245"/>
      <c r="T20" s="246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8"/>
      <c r="AR20" s="246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8"/>
      <c r="BP20" s="246"/>
      <c r="BQ20" s="247"/>
      <c r="BR20" s="247"/>
      <c r="BS20" s="247"/>
      <c r="BT20" s="247"/>
      <c r="BU20" s="247"/>
      <c r="BV20" s="247"/>
      <c r="BW20" s="247"/>
      <c r="BX20" s="247"/>
      <c r="BY20" s="247"/>
      <c r="BZ20" s="247"/>
      <c r="CA20" s="247"/>
      <c r="CB20" s="247"/>
      <c r="CC20" s="247"/>
      <c r="CD20" s="247"/>
      <c r="CE20" s="247"/>
      <c r="CF20" s="247"/>
      <c r="CG20" s="247"/>
      <c r="CH20" s="247"/>
      <c r="CI20" s="247"/>
      <c r="CJ20" s="247"/>
      <c r="CK20" s="247"/>
      <c r="CL20" s="247"/>
      <c r="CM20" s="248"/>
      <c r="CN20" s="246" t="s">
        <v>170</v>
      </c>
      <c r="CO20" s="247"/>
      <c r="CP20" s="247"/>
      <c r="CQ20" s="247"/>
      <c r="CR20" s="247"/>
      <c r="CS20" s="247"/>
      <c r="CT20" s="247"/>
      <c r="CU20" s="247"/>
      <c r="CV20" s="247"/>
      <c r="CW20" s="247"/>
      <c r="CX20" s="247"/>
      <c r="CY20" s="247"/>
      <c r="CZ20" s="247"/>
      <c r="DA20" s="247"/>
      <c r="DB20" s="247"/>
      <c r="DC20" s="247"/>
      <c r="DD20" s="247"/>
      <c r="DE20" s="247"/>
      <c r="DF20" s="247"/>
      <c r="DG20" s="247"/>
      <c r="DH20" s="247"/>
      <c r="DI20" s="247"/>
      <c r="DJ20" s="247"/>
      <c r="DK20" s="248"/>
      <c r="DL20" s="246"/>
      <c r="DM20" s="247"/>
      <c r="DN20" s="247"/>
      <c r="DO20" s="247"/>
      <c r="DP20" s="247"/>
      <c r="DQ20" s="247"/>
      <c r="DR20" s="247"/>
      <c r="DS20" s="247"/>
      <c r="DT20" s="247"/>
      <c r="DU20" s="247"/>
      <c r="DV20" s="247"/>
      <c r="DW20" s="247"/>
      <c r="DX20" s="247"/>
      <c r="DY20" s="247"/>
      <c r="DZ20" s="247"/>
      <c r="EA20" s="247"/>
      <c r="EB20" s="247"/>
      <c r="EC20" s="247"/>
      <c r="ED20" s="247"/>
      <c r="EE20" s="247"/>
      <c r="EF20" s="247"/>
      <c r="EG20" s="247"/>
      <c r="EH20" s="247"/>
      <c r="EI20" s="248"/>
      <c r="EJ20" s="246" t="s">
        <v>171</v>
      </c>
      <c r="EK20" s="247"/>
      <c r="EL20" s="247"/>
      <c r="EM20" s="247"/>
      <c r="EN20" s="247"/>
      <c r="EO20" s="247"/>
      <c r="EP20" s="247"/>
      <c r="EQ20" s="247"/>
      <c r="ER20" s="247"/>
      <c r="ES20" s="247"/>
      <c r="ET20" s="247"/>
      <c r="EU20" s="247"/>
      <c r="EV20" s="247"/>
      <c r="EW20" s="247"/>
      <c r="EX20" s="247"/>
      <c r="EY20" s="247"/>
      <c r="EZ20" s="247"/>
      <c r="FA20" s="247"/>
      <c r="FB20" s="247"/>
      <c r="FC20" s="247"/>
      <c r="FD20" s="247"/>
      <c r="FE20" s="247"/>
      <c r="FF20" s="247"/>
      <c r="FG20" s="248"/>
    </row>
    <row r="21" spans="1:163" s="31" customFormat="1" ht="12.75" x14ac:dyDescent="0.2">
      <c r="A21" s="245"/>
      <c r="B21" s="245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6"/>
      <c r="U21" s="247"/>
      <c r="V21" s="247"/>
      <c r="W21" s="247"/>
      <c r="X21" s="247"/>
      <c r="Y21" s="247"/>
      <c r="Z21" s="247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8"/>
      <c r="AR21" s="246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8"/>
      <c r="BP21" s="246"/>
      <c r="BQ21" s="247"/>
      <c r="BR21" s="247"/>
      <c r="BS21" s="247"/>
      <c r="BT21" s="247"/>
      <c r="BU21" s="247"/>
      <c r="BV21" s="247"/>
      <c r="BW21" s="247"/>
      <c r="BX21" s="247"/>
      <c r="BY21" s="247"/>
      <c r="BZ21" s="247"/>
      <c r="CA21" s="247"/>
      <c r="CB21" s="247"/>
      <c r="CC21" s="247"/>
      <c r="CD21" s="247"/>
      <c r="CE21" s="247"/>
      <c r="CF21" s="247"/>
      <c r="CG21" s="247"/>
      <c r="CH21" s="247"/>
      <c r="CI21" s="247"/>
      <c r="CJ21" s="247"/>
      <c r="CK21" s="247"/>
      <c r="CL21" s="247"/>
      <c r="CM21" s="248"/>
      <c r="CN21" s="246" t="s">
        <v>172</v>
      </c>
      <c r="CO21" s="247"/>
      <c r="CP21" s="247"/>
      <c r="CQ21" s="247"/>
      <c r="CR21" s="247"/>
      <c r="CS21" s="247"/>
      <c r="CT21" s="247"/>
      <c r="CU21" s="247"/>
      <c r="CV21" s="247"/>
      <c r="CW21" s="247"/>
      <c r="CX21" s="247"/>
      <c r="CY21" s="247"/>
      <c r="CZ21" s="247"/>
      <c r="DA21" s="247"/>
      <c r="DB21" s="247"/>
      <c r="DC21" s="247"/>
      <c r="DD21" s="247"/>
      <c r="DE21" s="247"/>
      <c r="DF21" s="247"/>
      <c r="DG21" s="247"/>
      <c r="DH21" s="247"/>
      <c r="DI21" s="247"/>
      <c r="DJ21" s="247"/>
      <c r="DK21" s="248"/>
      <c r="DL21" s="246"/>
      <c r="DM21" s="247"/>
      <c r="DN21" s="247"/>
      <c r="DO21" s="247"/>
      <c r="DP21" s="247"/>
      <c r="DQ21" s="247"/>
      <c r="DR21" s="247"/>
      <c r="DS21" s="247"/>
      <c r="DT21" s="247"/>
      <c r="DU21" s="247"/>
      <c r="DV21" s="247"/>
      <c r="DW21" s="247"/>
      <c r="DX21" s="247"/>
      <c r="DY21" s="247"/>
      <c r="DZ21" s="247"/>
      <c r="EA21" s="247"/>
      <c r="EB21" s="247"/>
      <c r="EC21" s="247"/>
      <c r="ED21" s="247"/>
      <c r="EE21" s="247"/>
      <c r="EF21" s="247"/>
      <c r="EG21" s="247"/>
      <c r="EH21" s="247"/>
      <c r="EI21" s="248"/>
      <c r="EJ21" s="246" t="s">
        <v>173</v>
      </c>
      <c r="EK21" s="247"/>
      <c r="EL21" s="247"/>
      <c r="EM21" s="247"/>
      <c r="EN21" s="247"/>
      <c r="EO21" s="247"/>
      <c r="EP21" s="247"/>
      <c r="EQ21" s="247"/>
      <c r="ER21" s="247"/>
      <c r="ES21" s="247"/>
      <c r="ET21" s="247"/>
      <c r="EU21" s="247"/>
      <c r="EV21" s="247"/>
      <c r="EW21" s="247"/>
      <c r="EX21" s="247"/>
      <c r="EY21" s="247"/>
      <c r="EZ21" s="247"/>
      <c r="FA21" s="247"/>
      <c r="FB21" s="247"/>
      <c r="FC21" s="247"/>
      <c r="FD21" s="247"/>
      <c r="FE21" s="247"/>
      <c r="FF21" s="247"/>
      <c r="FG21" s="248"/>
    </row>
    <row r="22" spans="1:163" s="31" customFormat="1" ht="12.75" x14ac:dyDescent="0.2">
      <c r="A22" s="245"/>
      <c r="B22" s="245"/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  <c r="N22" s="245"/>
      <c r="O22" s="245"/>
      <c r="P22" s="245"/>
      <c r="Q22" s="245"/>
      <c r="R22" s="245"/>
      <c r="S22" s="245"/>
      <c r="T22" s="246"/>
      <c r="U22" s="247"/>
      <c r="V22" s="247"/>
      <c r="W22" s="247"/>
      <c r="X22" s="247"/>
      <c r="Y22" s="247"/>
      <c r="Z22" s="247"/>
      <c r="AA22" s="247"/>
      <c r="AB22" s="247"/>
      <c r="AC22" s="247"/>
      <c r="AD22" s="247"/>
      <c r="AE22" s="247"/>
      <c r="AF22" s="247"/>
      <c r="AG22" s="247"/>
      <c r="AH22" s="247"/>
      <c r="AI22" s="247"/>
      <c r="AJ22" s="247"/>
      <c r="AK22" s="247"/>
      <c r="AL22" s="247"/>
      <c r="AM22" s="247"/>
      <c r="AN22" s="247"/>
      <c r="AO22" s="247"/>
      <c r="AP22" s="247"/>
      <c r="AQ22" s="248"/>
      <c r="AR22" s="246"/>
      <c r="AS22" s="247"/>
      <c r="AT22" s="247"/>
      <c r="AU22" s="247"/>
      <c r="AV22" s="247"/>
      <c r="AW22" s="247"/>
      <c r="AX22" s="247"/>
      <c r="AY22" s="247"/>
      <c r="AZ22" s="247"/>
      <c r="BA22" s="247"/>
      <c r="BB22" s="247"/>
      <c r="BC22" s="247"/>
      <c r="BD22" s="247"/>
      <c r="BE22" s="247"/>
      <c r="BF22" s="247"/>
      <c r="BG22" s="247"/>
      <c r="BH22" s="247"/>
      <c r="BI22" s="247"/>
      <c r="BJ22" s="247"/>
      <c r="BK22" s="247"/>
      <c r="BL22" s="247"/>
      <c r="BM22" s="247"/>
      <c r="BN22" s="247"/>
      <c r="BO22" s="248"/>
      <c r="BP22" s="246"/>
      <c r="BQ22" s="247"/>
      <c r="BR22" s="247"/>
      <c r="BS22" s="247"/>
      <c r="BT22" s="247"/>
      <c r="BU22" s="247"/>
      <c r="BV22" s="247"/>
      <c r="BW22" s="247"/>
      <c r="BX22" s="247"/>
      <c r="BY22" s="247"/>
      <c r="BZ22" s="247"/>
      <c r="CA22" s="247"/>
      <c r="CB22" s="247"/>
      <c r="CC22" s="247"/>
      <c r="CD22" s="247"/>
      <c r="CE22" s="247"/>
      <c r="CF22" s="247"/>
      <c r="CG22" s="247"/>
      <c r="CH22" s="247"/>
      <c r="CI22" s="247"/>
      <c r="CJ22" s="247"/>
      <c r="CK22" s="247"/>
      <c r="CL22" s="247"/>
      <c r="CM22" s="248"/>
      <c r="CN22" s="246" t="s">
        <v>174</v>
      </c>
      <c r="CO22" s="247"/>
      <c r="CP22" s="247"/>
      <c r="CQ22" s="247"/>
      <c r="CR22" s="247"/>
      <c r="CS22" s="247"/>
      <c r="CT22" s="247"/>
      <c r="CU22" s="247"/>
      <c r="CV22" s="247"/>
      <c r="CW22" s="247"/>
      <c r="CX22" s="247"/>
      <c r="CY22" s="247"/>
      <c r="CZ22" s="247"/>
      <c r="DA22" s="247"/>
      <c r="DB22" s="247"/>
      <c r="DC22" s="247"/>
      <c r="DD22" s="247"/>
      <c r="DE22" s="247"/>
      <c r="DF22" s="247"/>
      <c r="DG22" s="247"/>
      <c r="DH22" s="247"/>
      <c r="DI22" s="247"/>
      <c r="DJ22" s="247"/>
      <c r="DK22" s="248"/>
      <c r="DL22" s="246"/>
      <c r="DM22" s="247"/>
      <c r="DN22" s="247"/>
      <c r="DO22" s="247"/>
      <c r="DP22" s="247"/>
      <c r="DQ22" s="247"/>
      <c r="DR22" s="247"/>
      <c r="DS22" s="247"/>
      <c r="DT22" s="247"/>
      <c r="DU22" s="247"/>
      <c r="DV22" s="247"/>
      <c r="DW22" s="247"/>
      <c r="DX22" s="247"/>
      <c r="DY22" s="247"/>
      <c r="DZ22" s="247"/>
      <c r="EA22" s="247"/>
      <c r="EB22" s="247"/>
      <c r="EC22" s="247"/>
      <c r="ED22" s="247"/>
      <c r="EE22" s="247"/>
      <c r="EF22" s="247"/>
      <c r="EG22" s="247"/>
      <c r="EH22" s="247"/>
      <c r="EI22" s="248"/>
      <c r="EJ22" s="246" t="s">
        <v>175</v>
      </c>
      <c r="EK22" s="247"/>
      <c r="EL22" s="247"/>
      <c r="EM22" s="247"/>
      <c r="EN22" s="247"/>
      <c r="EO22" s="247"/>
      <c r="EP22" s="247"/>
      <c r="EQ22" s="247"/>
      <c r="ER22" s="247"/>
      <c r="ES22" s="247"/>
      <c r="ET22" s="247"/>
      <c r="EU22" s="247"/>
      <c r="EV22" s="247"/>
      <c r="EW22" s="247"/>
      <c r="EX22" s="247"/>
      <c r="EY22" s="247"/>
      <c r="EZ22" s="247"/>
      <c r="FA22" s="247"/>
      <c r="FB22" s="247"/>
      <c r="FC22" s="247"/>
      <c r="FD22" s="247"/>
      <c r="FE22" s="247"/>
      <c r="FF22" s="247"/>
      <c r="FG22" s="248"/>
    </row>
    <row r="23" spans="1:163" s="31" customFormat="1" ht="12.75" x14ac:dyDescent="0.2">
      <c r="A23" s="245"/>
      <c r="B23" s="245"/>
      <c r="C23" s="245"/>
      <c r="D23" s="245"/>
      <c r="E23" s="245"/>
      <c r="F23" s="245"/>
      <c r="G23" s="245"/>
      <c r="H23" s="245"/>
      <c r="I23" s="245"/>
      <c r="J23" s="245"/>
      <c r="K23" s="245"/>
      <c r="L23" s="245"/>
      <c r="M23" s="245"/>
      <c r="N23" s="245"/>
      <c r="O23" s="245"/>
      <c r="P23" s="245"/>
      <c r="Q23" s="245"/>
      <c r="R23" s="245"/>
      <c r="S23" s="245"/>
      <c r="T23" s="246"/>
      <c r="U23" s="247"/>
      <c r="V23" s="247"/>
      <c r="W23" s="247"/>
      <c r="X23" s="247"/>
      <c r="Y23" s="247"/>
      <c r="Z23" s="247"/>
      <c r="AA23" s="247"/>
      <c r="AB23" s="247"/>
      <c r="AC23" s="247"/>
      <c r="AD23" s="247"/>
      <c r="AE23" s="247"/>
      <c r="AF23" s="247"/>
      <c r="AG23" s="247"/>
      <c r="AH23" s="247"/>
      <c r="AI23" s="247"/>
      <c r="AJ23" s="247"/>
      <c r="AK23" s="247"/>
      <c r="AL23" s="247"/>
      <c r="AM23" s="247"/>
      <c r="AN23" s="247"/>
      <c r="AO23" s="247"/>
      <c r="AP23" s="247"/>
      <c r="AQ23" s="248"/>
      <c r="AR23" s="240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/>
      <c r="BI23" s="241"/>
      <c r="BJ23" s="241"/>
      <c r="BK23" s="241"/>
      <c r="BL23" s="241"/>
      <c r="BM23" s="241"/>
      <c r="BN23" s="241"/>
      <c r="BO23" s="242"/>
      <c r="BP23" s="246"/>
      <c r="BQ23" s="247"/>
      <c r="BR23" s="247"/>
      <c r="BS23" s="247"/>
      <c r="BT23" s="247"/>
      <c r="BU23" s="247"/>
      <c r="BV23" s="247"/>
      <c r="BW23" s="247"/>
      <c r="BX23" s="247"/>
      <c r="BY23" s="247"/>
      <c r="BZ23" s="247"/>
      <c r="CA23" s="247"/>
      <c r="CB23" s="247"/>
      <c r="CC23" s="247"/>
      <c r="CD23" s="247"/>
      <c r="CE23" s="247"/>
      <c r="CF23" s="247"/>
      <c r="CG23" s="247"/>
      <c r="CH23" s="247"/>
      <c r="CI23" s="247"/>
      <c r="CJ23" s="247"/>
      <c r="CK23" s="247"/>
      <c r="CL23" s="247"/>
      <c r="CM23" s="248"/>
      <c r="CN23" s="240" t="s">
        <v>349</v>
      </c>
      <c r="CO23" s="241"/>
      <c r="CP23" s="241"/>
      <c r="CQ23" s="241"/>
      <c r="CR23" s="241"/>
      <c r="CS23" s="241"/>
      <c r="CT23" s="241"/>
      <c r="CU23" s="241"/>
      <c r="CV23" s="241"/>
      <c r="CW23" s="241"/>
      <c r="CX23" s="241"/>
      <c r="CY23" s="241"/>
      <c r="CZ23" s="241"/>
      <c r="DA23" s="241"/>
      <c r="DB23" s="241"/>
      <c r="DC23" s="241"/>
      <c r="DD23" s="241"/>
      <c r="DE23" s="241"/>
      <c r="DF23" s="241"/>
      <c r="DG23" s="241"/>
      <c r="DH23" s="241"/>
      <c r="DI23" s="241"/>
      <c r="DJ23" s="241"/>
      <c r="DK23" s="242"/>
      <c r="DL23" s="240"/>
      <c r="DM23" s="241"/>
      <c r="DN23" s="241"/>
      <c r="DO23" s="241"/>
      <c r="DP23" s="241"/>
      <c r="DQ23" s="241"/>
      <c r="DR23" s="241"/>
      <c r="DS23" s="241"/>
      <c r="DT23" s="241"/>
      <c r="DU23" s="241"/>
      <c r="DV23" s="241"/>
      <c r="DW23" s="241"/>
      <c r="DX23" s="241"/>
      <c r="DY23" s="241"/>
      <c r="DZ23" s="241"/>
      <c r="EA23" s="241"/>
      <c r="EB23" s="241"/>
      <c r="EC23" s="241"/>
      <c r="ED23" s="241"/>
      <c r="EE23" s="241"/>
      <c r="EF23" s="241"/>
      <c r="EG23" s="241"/>
      <c r="EH23" s="241"/>
      <c r="EI23" s="242"/>
      <c r="EJ23" s="240"/>
      <c r="EK23" s="241"/>
      <c r="EL23" s="241"/>
      <c r="EM23" s="241"/>
      <c r="EN23" s="241"/>
      <c r="EO23" s="241"/>
      <c r="EP23" s="241"/>
      <c r="EQ23" s="241"/>
      <c r="ER23" s="241"/>
      <c r="ES23" s="241"/>
      <c r="ET23" s="241"/>
      <c r="EU23" s="241"/>
      <c r="EV23" s="241"/>
      <c r="EW23" s="241"/>
      <c r="EX23" s="241"/>
      <c r="EY23" s="241"/>
      <c r="EZ23" s="241"/>
      <c r="FA23" s="241"/>
      <c r="FB23" s="241"/>
      <c r="FC23" s="241"/>
      <c r="FD23" s="241"/>
      <c r="FE23" s="241"/>
      <c r="FF23" s="241"/>
      <c r="FG23" s="242"/>
    </row>
    <row r="24" spans="1:163" s="31" customFormat="1" ht="12.75" x14ac:dyDescent="0.2">
      <c r="A24" s="245"/>
      <c r="B24" s="245"/>
      <c r="C24" s="245"/>
      <c r="D24" s="245"/>
      <c r="E24" s="245"/>
      <c r="F24" s="245"/>
      <c r="G24" s="245"/>
      <c r="H24" s="245"/>
      <c r="I24" s="245"/>
      <c r="J24" s="245"/>
      <c r="K24" s="245"/>
      <c r="L24" s="245"/>
      <c r="M24" s="245"/>
      <c r="N24" s="245"/>
      <c r="O24" s="245"/>
      <c r="P24" s="245"/>
      <c r="Q24" s="245"/>
      <c r="R24" s="245"/>
      <c r="S24" s="246"/>
      <c r="T24" s="237" t="s">
        <v>176</v>
      </c>
      <c r="U24" s="238"/>
      <c r="V24" s="238"/>
      <c r="W24" s="238"/>
      <c r="X24" s="237" t="s">
        <v>177</v>
      </c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9"/>
      <c r="AR24" s="237" t="s">
        <v>176</v>
      </c>
      <c r="AS24" s="238"/>
      <c r="AT24" s="238"/>
      <c r="AU24" s="238"/>
      <c r="AV24" s="237" t="s">
        <v>177</v>
      </c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9"/>
      <c r="BP24" s="237" t="s">
        <v>176</v>
      </c>
      <c r="BQ24" s="238"/>
      <c r="BR24" s="238"/>
      <c r="BS24" s="238"/>
      <c r="BT24" s="237" t="s">
        <v>177</v>
      </c>
      <c r="BU24" s="238"/>
      <c r="BV24" s="238"/>
      <c r="BW24" s="238"/>
      <c r="BX24" s="238"/>
      <c r="BY24" s="238"/>
      <c r="BZ24" s="238"/>
      <c r="CA24" s="238"/>
      <c r="CB24" s="238"/>
      <c r="CC24" s="238"/>
      <c r="CD24" s="238"/>
      <c r="CE24" s="238"/>
      <c r="CF24" s="238"/>
      <c r="CG24" s="238"/>
      <c r="CH24" s="238"/>
      <c r="CI24" s="238"/>
      <c r="CJ24" s="238"/>
      <c r="CK24" s="238"/>
      <c r="CL24" s="238"/>
      <c r="CM24" s="239"/>
      <c r="CN24" s="237" t="s">
        <v>176</v>
      </c>
      <c r="CO24" s="238"/>
      <c r="CP24" s="238"/>
      <c r="CQ24" s="238"/>
      <c r="CR24" s="237" t="s">
        <v>177</v>
      </c>
      <c r="CS24" s="238"/>
      <c r="CT24" s="238"/>
      <c r="CU24" s="238"/>
      <c r="CV24" s="238"/>
      <c r="CW24" s="238"/>
      <c r="CX24" s="238"/>
      <c r="CY24" s="238"/>
      <c r="CZ24" s="238"/>
      <c r="DA24" s="238"/>
      <c r="DB24" s="238"/>
      <c r="DC24" s="238"/>
      <c r="DD24" s="238"/>
      <c r="DE24" s="238"/>
      <c r="DF24" s="238"/>
      <c r="DG24" s="238"/>
      <c r="DH24" s="238"/>
      <c r="DI24" s="238"/>
      <c r="DJ24" s="238"/>
      <c r="DK24" s="239"/>
      <c r="DL24" s="237" t="s">
        <v>176</v>
      </c>
      <c r="DM24" s="238"/>
      <c r="DN24" s="238"/>
      <c r="DO24" s="238"/>
      <c r="DP24" s="237" t="s">
        <v>177</v>
      </c>
      <c r="DQ24" s="238"/>
      <c r="DR24" s="238"/>
      <c r="DS24" s="238"/>
      <c r="DT24" s="238"/>
      <c r="DU24" s="238"/>
      <c r="DV24" s="238"/>
      <c r="DW24" s="238"/>
      <c r="DX24" s="238"/>
      <c r="DY24" s="238"/>
      <c r="DZ24" s="238"/>
      <c r="EA24" s="238"/>
      <c r="EB24" s="238"/>
      <c r="EC24" s="238"/>
      <c r="ED24" s="238"/>
      <c r="EE24" s="238"/>
      <c r="EF24" s="238"/>
      <c r="EG24" s="238"/>
      <c r="EH24" s="238"/>
      <c r="EI24" s="239"/>
      <c r="EJ24" s="237" t="s">
        <v>176</v>
      </c>
      <c r="EK24" s="238"/>
      <c r="EL24" s="238"/>
      <c r="EM24" s="238"/>
      <c r="EN24" s="237" t="s">
        <v>177</v>
      </c>
      <c r="EO24" s="238"/>
      <c r="EP24" s="238"/>
      <c r="EQ24" s="238"/>
      <c r="ER24" s="238"/>
      <c r="ES24" s="238"/>
      <c r="ET24" s="238"/>
      <c r="EU24" s="238"/>
      <c r="EV24" s="238"/>
      <c r="EW24" s="238"/>
      <c r="EX24" s="238"/>
      <c r="EY24" s="238"/>
      <c r="EZ24" s="238"/>
      <c r="FA24" s="238"/>
      <c r="FB24" s="238"/>
      <c r="FC24" s="238"/>
      <c r="FD24" s="238"/>
      <c r="FE24" s="238"/>
      <c r="FF24" s="238"/>
      <c r="FG24" s="239"/>
    </row>
    <row r="25" spans="1:163" s="31" customFormat="1" ht="12.75" x14ac:dyDescent="0.2">
      <c r="A25" s="245"/>
      <c r="B25" s="245"/>
      <c r="C25" s="245"/>
      <c r="D25" s="245"/>
      <c r="E25" s="245"/>
      <c r="F25" s="245"/>
      <c r="G25" s="245"/>
      <c r="H25" s="245"/>
      <c r="I25" s="245"/>
      <c r="J25" s="245"/>
      <c r="K25" s="245"/>
      <c r="L25" s="245"/>
      <c r="M25" s="245"/>
      <c r="N25" s="245"/>
      <c r="O25" s="245"/>
      <c r="P25" s="245"/>
      <c r="Q25" s="245"/>
      <c r="R25" s="245"/>
      <c r="S25" s="246"/>
      <c r="T25" s="246" t="s">
        <v>178</v>
      </c>
      <c r="U25" s="247"/>
      <c r="V25" s="247"/>
      <c r="W25" s="247"/>
      <c r="X25" s="240" t="s">
        <v>179</v>
      </c>
      <c r="Y25" s="241"/>
      <c r="Z25" s="241"/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1"/>
      <c r="AQ25" s="242"/>
      <c r="AR25" s="246" t="s">
        <v>178</v>
      </c>
      <c r="AS25" s="247"/>
      <c r="AT25" s="247"/>
      <c r="AU25" s="247"/>
      <c r="AV25" s="240" t="s">
        <v>179</v>
      </c>
      <c r="AW25" s="241"/>
      <c r="AX25" s="241"/>
      <c r="AY25" s="241"/>
      <c r="AZ25" s="241"/>
      <c r="BA25" s="241"/>
      <c r="BB25" s="241"/>
      <c r="BC25" s="241"/>
      <c r="BD25" s="241"/>
      <c r="BE25" s="241"/>
      <c r="BF25" s="241"/>
      <c r="BG25" s="241"/>
      <c r="BH25" s="241"/>
      <c r="BI25" s="241"/>
      <c r="BJ25" s="241"/>
      <c r="BK25" s="241"/>
      <c r="BL25" s="241"/>
      <c r="BM25" s="241"/>
      <c r="BN25" s="241"/>
      <c r="BO25" s="242"/>
      <c r="BP25" s="246" t="s">
        <v>178</v>
      </c>
      <c r="BQ25" s="247"/>
      <c r="BR25" s="247"/>
      <c r="BS25" s="247"/>
      <c r="BT25" s="240" t="s">
        <v>179</v>
      </c>
      <c r="BU25" s="241"/>
      <c r="BV25" s="241"/>
      <c r="BW25" s="241"/>
      <c r="BX25" s="241"/>
      <c r="BY25" s="241"/>
      <c r="BZ25" s="241"/>
      <c r="CA25" s="241"/>
      <c r="CB25" s="241"/>
      <c r="CC25" s="241"/>
      <c r="CD25" s="241"/>
      <c r="CE25" s="241"/>
      <c r="CF25" s="241"/>
      <c r="CG25" s="241"/>
      <c r="CH25" s="241"/>
      <c r="CI25" s="241"/>
      <c r="CJ25" s="241"/>
      <c r="CK25" s="241"/>
      <c r="CL25" s="241"/>
      <c r="CM25" s="242"/>
      <c r="CN25" s="246" t="s">
        <v>178</v>
      </c>
      <c r="CO25" s="247"/>
      <c r="CP25" s="247"/>
      <c r="CQ25" s="247"/>
      <c r="CR25" s="240" t="s">
        <v>179</v>
      </c>
      <c r="CS25" s="241"/>
      <c r="CT25" s="241"/>
      <c r="CU25" s="241"/>
      <c r="CV25" s="241"/>
      <c r="CW25" s="241"/>
      <c r="CX25" s="241"/>
      <c r="CY25" s="241"/>
      <c r="CZ25" s="241"/>
      <c r="DA25" s="241"/>
      <c r="DB25" s="241"/>
      <c r="DC25" s="241"/>
      <c r="DD25" s="241"/>
      <c r="DE25" s="241"/>
      <c r="DF25" s="241"/>
      <c r="DG25" s="241"/>
      <c r="DH25" s="241"/>
      <c r="DI25" s="241"/>
      <c r="DJ25" s="241"/>
      <c r="DK25" s="242"/>
      <c r="DL25" s="246" t="s">
        <v>178</v>
      </c>
      <c r="DM25" s="247"/>
      <c r="DN25" s="247"/>
      <c r="DO25" s="247"/>
      <c r="DP25" s="240" t="s">
        <v>179</v>
      </c>
      <c r="DQ25" s="241"/>
      <c r="DR25" s="241"/>
      <c r="DS25" s="241"/>
      <c r="DT25" s="241"/>
      <c r="DU25" s="241"/>
      <c r="DV25" s="241"/>
      <c r="DW25" s="241"/>
      <c r="DX25" s="241"/>
      <c r="DY25" s="241"/>
      <c r="DZ25" s="241"/>
      <c r="EA25" s="241"/>
      <c r="EB25" s="241"/>
      <c r="EC25" s="241"/>
      <c r="ED25" s="241"/>
      <c r="EE25" s="241"/>
      <c r="EF25" s="241"/>
      <c r="EG25" s="241"/>
      <c r="EH25" s="241"/>
      <c r="EI25" s="242"/>
      <c r="EJ25" s="246" t="s">
        <v>178</v>
      </c>
      <c r="EK25" s="247"/>
      <c r="EL25" s="247"/>
      <c r="EM25" s="247"/>
      <c r="EN25" s="240" t="s">
        <v>179</v>
      </c>
      <c r="EO25" s="241"/>
      <c r="EP25" s="241"/>
      <c r="EQ25" s="241"/>
      <c r="ER25" s="241"/>
      <c r="ES25" s="241"/>
      <c r="ET25" s="241"/>
      <c r="EU25" s="241"/>
      <c r="EV25" s="241"/>
      <c r="EW25" s="241"/>
      <c r="EX25" s="241"/>
      <c r="EY25" s="241"/>
      <c r="EZ25" s="241"/>
      <c r="FA25" s="241"/>
      <c r="FB25" s="241"/>
      <c r="FC25" s="241"/>
      <c r="FD25" s="241"/>
      <c r="FE25" s="241"/>
      <c r="FF25" s="241"/>
      <c r="FG25" s="242"/>
    </row>
    <row r="26" spans="1:163" s="31" customFormat="1" ht="12.75" x14ac:dyDescent="0.2">
      <c r="A26" s="245"/>
      <c r="B26" s="245"/>
      <c r="C26" s="245"/>
      <c r="D26" s="245"/>
      <c r="E26" s="245"/>
      <c r="F26" s="245"/>
      <c r="G26" s="245"/>
      <c r="H26" s="245"/>
      <c r="I26" s="245"/>
      <c r="J26" s="245"/>
      <c r="K26" s="245"/>
      <c r="L26" s="245"/>
      <c r="M26" s="245"/>
      <c r="N26" s="245"/>
      <c r="O26" s="245"/>
      <c r="P26" s="245"/>
      <c r="Q26" s="245"/>
      <c r="R26" s="245"/>
      <c r="S26" s="246"/>
      <c r="T26" s="246" t="s">
        <v>180</v>
      </c>
      <c r="U26" s="247"/>
      <c r="V26" s="247"/>
      <c r="W26" s="247"/>
      <c r="X26" s="237">
        <v>2024</v>
      </c>
      <c r="Y26" s="238"/>
      <c r="Z26" s="238"/>
      <c r="AA26" s="239"/>
      <c r="AB26" s="237">
        <v>2025</v>
      </c>
      <c r="AC26" s="238"/>
      <c r="AD26" s="238"/>
      <c r="AE26" s="239"/>
      <c r="AF26" s="237">
        <v>2026</v>
      </c>
      <c r="AG26" s="238"/>
      <c r="AH26" s="238"/>
      <c r="AI26" s="239"/>
      <c r="AJ26" s="237">
        <v>2027</v>
      </c>
      <c r="AK26" s="238"/>
      <c r="AL26" s="238"/>
      <c r="AM26" s="239"/>
      <c r="AN26" s="237">
        <v>2028</v>
      </c>
      <c r="AO26" s="238"/>
      <c r="AP26" s="238"/>
      <c r="AQ26" s="239"/>
      <c r="AR26" s="246" t="s">
        <v>180</v>
      </c>
      <c r="AS26" s="247"/>
      <c r="AT26" s="247"/>
      <c r="AU26" s="247"/>
      <c r="AV26" s="237">
        <v>2024</v>
      </c>
      <c r="AW26" s="238"/>
      <c r="AX26" s="238"/>
      <c r="AY26" s="239"/>
      <c r="AZ26" s="237">
        <v>2025</v>
      </c>
      <c r="BA26" s="238"/>
      <c r="BB26" s="238"/>
      <c r="BC26" s="239"/>
      <c r="BD26" s="237">
        <v>2026</v>
      </c>
      <c r="BE26" s="238"/>
      <c r="BF26" s="238"/>
      <c r="BG26" s="239"/>
      <c r="BH26" s="237">
        <v>2026</v>
      </c>
      <c r="BI26" s="238"/>
      <c r="BJ26" s="238"/>
      <c r="BK26" s="239"/>
      <c r="BL26" s="237">
        <v>2026</v>
      </c>
      <c r="BM26" s="238"/>
      <c r="BN26" s="238"/>
      <c r="BO26" s="239"/>
      <c r="BP26" s="246" t="s">
        <v>180</v>
      </c>
      <c r="BQ26" s="247"/>
      <c r="BR26" s="247"/>
      <c r="BS26" s="247"/>
      <c r="BT26" s="237">
        <v>2024</v>
      </c>
      <c r="BU26" s="238"/>
      <c r="BV26" s="238"/>
      <c r="BW26" s="239"/>
      <c r="BX26" s="237">
        <v>2025</v>
      </c>
      <c r="BY26" s="238"/>
      <c r="BZ26" s="238"/>
      <c r="CA26" s="239"/>
      <c r="CB26" s="237">
        <v>2026</v>
      </c>
      <c r="CC26" s="238"/>
      <c r="CD26" s="238"/>
      <c r="CE26" s="239"/>
      <c r="CF26" s="237">
        <v>2027</v>
      </c>
      <c r="CG26" s="238"/>
      <c r="CH26" s="238"/>
      <c r="CI26" s="239"/>
      <c r="CJ26" s="237">
        <v>2028</v>
      </c>
      <c r="CK26" s="238"/>
      <c r="CL26" s="238"/>
      <c r="CM26" s="239"/>
      <c r="CN26" s="246" t="s">
        <v>180</v>
      </c>
      <c r="CO26" s="247"/>
      <c r="CP26" s="247"/>
      <c r="CQ26" s="247"/>
      <c r="CR26" s="237">
        <v>2024</v>
      </c>
      <c r="CS26" s="238"/>
      <c r="CT26" s="238"/>
      <c r="CU26" s="239"/>
      <c r="CV26" s="237">
        <v>2025</v>
      </c>
      <c r="CW26" s="238"/>
      <c r="CX26" s="238"/>
      <c r="CY26" s="239"/>
      <c r="CZ26" s="237">
        <v>2026</v>
      </c>
      <c r="DA26" s="238"/>
      <c r="DB26" s="238"/>
      <c r="DC26" s="239"/>
      <c r="DD26" s="237">
        <v>2027</v>
      </c>
      <c r="DE26" s="238"/>
      <c r="DF26" s="238"/>
      <c r="DG26" s="239"/>
      <c r="DH26" s="237">
        <v>2028</v>
      </c>
      <c r="DI26" s="238"/>
      <c r="DJ26" s="238"/>
      <c r="DK26" s="239"/>
      <c r="DL26" s="246" t="s">
        <v>180</v>
      </c>
      <c r="DM26" s="247"/>
      <c r="DN26" s="247"/>
      <c r="DO26" s="247"/>
      <c r="DP26" s="237">
        <v>2024</v>
      </c>
      <c r="DQ26" s="238"/>
      <c r="DR26" s="238"/>
      <c r="DS26" s="239"/>
      <c r="DT26" s="237">
        <v>2025</v>
      </c>
      <c r="DU26" s="238"/>
      <c r="DV26" s="238"/>
      <c r="DW26" s="239"/>
      <c r="DX26" s="237">
        <v>2026</v>
      </c>
      <c r="DY26" s="238"/>
      <c r="DZ26" s="238"/>
      <c r="EA26" s="239"/>
      <c r="EB26" s="237">
        <v>2027</v>
      </c>
      <c r="EC26" s="238"/>
      <c r="ED26" s="238"/>
      <c r="EE26" s="239"/>
      <c r="EF26" s="237">
        <v>2028</v>
      </c>
      <c r="EG26" s="238"/>
      <c r="EH26" s="238"/>
      <c r="EI26" s="239"/>
      <c r="EJ26" s="246" t="s">
        <v>180</v>
      </c>
      <c r="EK26" s="247"/>
      <c r="EL26" s="247"/>
      <c r="EM26" s="247"/>
      <c r="EN26" s="237">
        <v>2024</v>
      </c>
      <c r="EO26" s="238"/>
      <c r="EP26" s="238"/>
      <c r="EQ26" s="239"/>
      <c r="ER26" s="237">
        <v>2025</v>
      </c>
      <c r="ES26" s="238"/>
      <c r="ET26" s="238"/>
      <c r="EU26" s="239"/>
      <c r="EV26" s="237">
        <v>2026</v>
      </c>
      <c r="EW26" s="238"/>
      <c r="EX26" s="238"/>
      <c r="EY26" s="239"/>
      <c r="EZ26" s="237">
        <v>2027</v>
      </c>
      <c r="FA26" s="238"/>
      <c r="FB26" s="238"/>
      <c r="FC26" s="239"/>
      <c r="FD26" s="237">
        <v>2028</v>
      </c>
      <c r="FE26" s="238"/>
      <c r="FF26" s="238"/>
      <c r="FG26" s="239"/>
    </row>
    <row r="27" spans="1:163" s="31" customFormat="1" ht="12.75" x14ac:dyDescent="0.2">
      <c r="A27" s="245"/>
      <c r="B27" s="245"/>
      <c r="C27" s="245"/>
      <c r="D27" s="245"/>
      <c r="E27" s="245"/>
      <c r="F27" s="245"/>
      <c r="G27" s="245"/>
      <c r="H27" s="245"/>
      <c r="I27" s="245"/>
      <c r="J27" s="245"/>
      <c r="K27" s="245"/>
      <c r="L27" s="245"/>
      <c r="M27" s="245"/>
      <c r="N27" s="245"/>
      <c r="O27" s="245"/>
      <c r="P27" s="245"/>
      <c r="Q27" s="245"/>
      <c r="R27" s="245"/>
      <c r="S27" s="246"/>
      <c r="T27" s="240" t="s">
        <v>181</v>
      </c>
      <c r="U27" s="241"/>
      <c r="V27" s="241"/>
      <c r="W27" s="241"/>
      <c r="X27" s="240"/>
      <c r="Y27" s="241"/>
      <c r="Z27" s="241"/>
      <c r="AA27" s="242"/>
      <c r="AB27" s="240"/>
      <c r="AC27" s="241"/>
      <c r="AD27" s="241"/>
      <c r="AE27" s="242"/>
      <c r="AF27" s="240"/>
      <c r="AG27" s="241"/>
      <c r="AH27" s="241"/>
      <c r="AI27" s="242"/>
      <c r="AJ27" s="240"/>
      <c r="AK27" s="241"/>
      <c r="AL27" s="241"/>
      <c r="AM27" s="242"/>
      <c r="AN27" s="240"/>
      <c r="AO27" s="241"/>
      <c r="AP27" s="241"/>
      <c r="AQ27" s="242"/>
      <c r="AR27" s="240" t="s">
        <v>181</v>
      </c>
      <c r="AS27" s="241"/>
      <c r="AT27" s="241"/>
      <c r="AU27" s="241"/>
      <c r="AV27" s="240"/>
      <c r="AW27" s="241"/>
      <c r="AX27" s="241"/>
      <c r="AY27" s="242"/>
      <c r="AZ27" s="240"/>
      <c r="BA27" s="241"/>
      <c r="BB27" s="241"/>
      <c r="BC27" s="242"/>
      <c r="BD27" s="240"/>
      <c r="BE27" s="241"/>
      <c r="BF27" s="241"/>
      <c r="BG27" s="242"/>
      <c r="BH27" s="240"/>
      <c r="BI27" s="241"/>
      <c r="BJ27" s="241"/>
      <c r="BK27" s="242"/>
      <c r="BL27" s="240"/>
      <c r="BM27" s="241"/>
      <c r="BN27" s="241"/>
      <c r="BO27" s="242"/>
      <c r="BP27" s="240" t="s">
        <v>181</v>
      </c>
      <c r="BQ27" s="241"/>
      <c r="BR27" s="241"/>
      <c r="BS27" s="241"/>
      <c r="BT27" s="240"/>
      <c r="BU27" s="241"/>
      <c r="BV27" s="241"/>
      <c r="BW27" s="242"/>
      <c r="BX27" s="240"/>
      <c r="BY27" s="241"/>
      <c r="BZ27" s="241"/>
      <c r="CA27" s="242"/>
      <c r="CB27" s="240"/>
      <c r="CC27" s="241"/>
      <c r="CD27" s="241"/>
      <c r="CE27" s="242"/>
      <c r="CF27" s="240"/>
      <c r="CG27" s="241"/>
      <c r="CH27" s="241"/>
      <c r="CI27" s="242"/>
      <c r="CJ27" s="240"/>
      <c r="CK27" s="241"/>
      <c r="CL27" s="241"/>
      <c r="CM27" s="242"/>
      <c r="CN27" s="240" t="s">
        <v>181</v>
      </c>
      <c r="CO27" s="241"/>
      <c r="CP27" s="241"/>
      <c r="CQ27" s="241"/>
      <c r="CR27" s="240"/>
      <c r="CS27" s="241"/>
      <c r="CT27" s="241"/>
      <c r="CU27" s="242"/>
      <c r="CV27" s="240"/>
      <c r="CW27" s="241"/>
      <c r="CX27" s="241"/>
      <c r="CY27" s="242"/>
      <c r="CZ27" s="240"/>
      <c r="DA27" s="241"/>
      <c r="DB27" s="241"/>
      <c r="DC27" s="242"/>
      <c r="DD27" s="240"/>
      <c r="DE27" s="241"/>
      <c r="DF27" s="241"/>
      <c r="DG27" s="242"/>
      <c r="DH27" s="240"/>
      <c r="DI27" s="241"/>
      <c r="DJ27" s="241"/>
      <c r="DK27" s="242"/>
      <c r="DL27" s="240" t="s">
        <v>181</v>
      </c>
      <c r="DM27" s="241"/>
      <c r="DN27" s="241"/>
      <c r="DO27" s="241"/>
      <c r="DP27" s="240"/>
      <c r="DQ27" s="241"/>
      <c r="DR27" s="241"/>
      <c r="DS27" s="242"/>
      <c r="DT27" s="240"/>
      <c r="DU27" s="241"/>
      <c r="DV27" s="241"/>
      <c r="DW27" s="242"/>
      <c r="DX27" s="240"/>
      <c r="DY27" s="241"/>
      <c r="DZ27" s="241"/>
      <c r="EA27" s="242"/>
      <c r="EB27" s="240"/>
      <c r="EC27" s="241"/>
      <c r="ED27" s="241"/>
      <c r="EE27" s="242"/>
      <c r="EF27" s="240"/>
      <c r="EG27" s="241"/>
      <c r="EH27" s="241"/>
      <c r="EI27" s="242"/>
      <c r="EJ27" s="240" t="s">
        <v>181</v>
      </c>
      <c r="EK27" s="241"/>
      <c r="EL27" s="241"/>
      <c r="EM27" s="241"/>
      <c r="EN27" s="240"/>
      <c r="EO27" s="241"/>
      <c r="EP27" s="241"/>
      <c r="EQ27" s="242"/>
      <c r="ER27" s="240"/>
      <c r="ES27" s="241"/>
      <c r="ET27" s="241"/>
      <c r="EU27" s="242"/>
      <c r="EV27" s="240"/>
      <c r="EW27" s="241"/>
      <c r="EX27" s="241"/>
      <c r="EY27" s="242"/>
      <c r="EZ27" s="240"/>
      <c r="FA27" s="241"/>
      <c r="FB27" s="241"/>
      <c r="FC27" s="242"/>
      <c r="FD27" s="240"/>
      <c r="FE27" s="241"/>
      <c r="FF27" s="241"/>
      <c r="FG27" s="242"/>
    </row>
    <row r="28" spans="1:163" s="31" customFormat="1" ht="12.75" x14ac:dyDescent="0.2">
      <c r="A28" s="249">
        <v>1</v>
      </c>
      <c r="B28" s="249"/>
      <c r="C28" s="249"/>
      <c r="D28" s="249">
        <v>2</v>
      </c>
      <c r="E28" s="249"/>
      <c r="F28" s="249"/>
      <c r="G28" s="249"/>
      <c r="H28" s="249"/>
      <c r="I28" s="249"/>
      <c r="J28" s="249"/>
      <c r="K28" s="249"/>
      <c r="L28" s="249"/>
      <c r="M28" s="249"/>
      <c r="N28" s="249"/>
      <c r="O28" s="249"/>
      <c r="P28" s="249"/>
      <c r="Q28" s="249"/>
      <c r="R28" s="249"/>
      <c r="S28" s="249"/>
      <c r="T28" s="243">
        <v>3</v>
      </c>
      <c r="U28" s="243"/>
      <c r="V28" s="243"/>
      <c r="W28" s="243"/>
      <c r="X28" s="243">
        <v>4</v>
      </c>
      <c r="Y28" s="243"/>
      <c r="Z28" s="243"/>
      <c r="AA28" s="243"/>
      <c r="AB28" s="243">
        <v>5</v>
      </c>
      <c r="AC28" s="243"/>
      <c r="AD28" s="243"/>
      <c r="AE28" s="243"/>
      <c r="AF28" s="243">
        <v>6</v>
      </c>
      <c r="AG28" s="243"/>
      <c r="AH28" s="243"/>
      <c r="AI28" s="243"/>
      <c r="AJ28" s="243">
        <v>6</v>
      </c>
      <c r="AK28" s="243"/>
      <c r="AL28" s="243"/>
      <c r="AM28" s="243"/>
      <c r="AN28" s="243">
        <v>6</v>
      </c>
      <c r="AO28" s="243"/>
      <c r="AP28" s="243"/>
      <c r="AQ28" s="243"/>
      <c r="AR28" s="249">
        <v>7</v>
      </c>
      <c r="AS28" s="249"/>
      <c r="AT28" s="249"/>
      <c r="AU28" s="249"/>
      <c r="AV28" s="249">
        <v>8</v>
      </c>
      <c r="AW28" s="249"/>
      <c r="AX28" s="249"/>
      <c r="AY28" s="249"/>
      <c r="AZ28" s="249">
        <v>9</v>
      </c>
      <c r="BA28" s="249"/>
      <c r="BB28" s="249"/>
      <c r="BC28" s="249"/>
      <c r="BD28" s="249">
        <v>10</v>
      </c>
      <c r="BE28" s="249"/>
      <c r="BF28" s="249"/>
      <c r="BG28" s="249"/>
      <c r="BH28" s="249">
        <v>10</v>
      </c>
      <c r="BI28" s="249"/>
      <c r="BJ28" s="249"/>
      <c r="BK28" s="249"/>
      <c r="BL28" s="249">
        <v>10</v>
      </c>
      <c r="BM28" s="249"/>
      <c r="BN28" s="249"/>
      <c r="BO28" s="249"/>
      <c r="BP28" s="243">
        <v>3</v>
      </c>
      <c r="BQ28" s="243"/>
      <c r="BR28" s="243"/>
      <c r="BS28" s="243"/>
      <c r="BT28" s="243">
        <v>4</v>
      </c>
      <c r="BU28" s="243"/>
      <c r="BV28" s="243"/>
      <c r="BW28" s="243"/>
      <c r="BX28" s="243">
        <v>5</v>
      </c>
      <c r="BY28" s="243"/>
      <c r="BZ28" s="243"/>
      <c r="CA28" s="243"/>
      <c r="CB28" s="243">
        <v>6</v>
      </c>
      <c r="CC28" s="243"/>
      <c r="CD28" s="243"/>
      <c r="CE28" s="243"/>
      <c r="CF28" s="243">
        <v>6</v>
      </c>
      <c r="CG28" s="243"/>
      <c r="CH28" s="243"/>
      <c r="CI28" s="243"/>
      <c r="CJ28" s="243">
        <v>6</v>
      </c>
      <c r="CK28" s="243"/>
      <c r="CL28" s="243"/>
      <c r="CM28" s="243"/>
      <c r="CN28" s="249">
        <v>11</v>
      </c>
      <c r="CO28" s="249"/>
      <c r="CP28" s="249"/>
      <c r="CQ28" s="249"/>
      <c r="CR28" s="249">
        <v>12</v>
      </c>
      <c r="CS28" s="249"/>
      <c r="CT28" s="249"/>
      <c r="CU28" s="249"/>
      <c r="CV28" s="249">
        <v>13</v>
      </c>
      <c r="CW28" s="249"/>
      <c r="CX28" s="249"/>
      <c r="CY28" s="249"/>
      <c r="CZ28" s="249">
        <v>14</v>
      </c>
      <c r="DA28" s="249"/>
      <c r="DB28" s="249"/>
      <c r="DC28" s="249"/>
      <c r="DD28" s="249">
        <v>14</v>
      </c>
      <c r="DE28" s="249"/>
      <c r="DF28" s="249"/>
      <c r="DG28" s="249"/>
      <c r="DH28" s="249">
        <v>14</v>
      </c>
      <c r="DI28" s="249"/>
      <c r="DJ28" s="249"/>
      <c r="DK28" s="249"/>
      <c r="DL28" s="249">
        <v>15</v>
      </c>
      <c r="DM28" s="249"/>
      <c r="DN28" s="249"/>
      <c r="DO28" s="249"/>
      <c r="DP28" s="249">
        <v>16</v>
      </c>
      <c r="DQ28" s="249"/>
      <c r="DR28" s="249"/>
      <c r="DS28" s="249"/>
      <c r="DT28" s="249">
        <v>17</v>
      </c>
      <c r="DU28" s="249"/>
      <c r="DV28" s="249"/>
      <c r="DW28" s="249"/>
      <c r="DX28" s="249">
        <v>18</v>
      </c>
      <c r="DY28" s="249"/>
      <c r="DZ28" s="249"/>
      <c r="EA28" s="249"/>
      <c r="EB28" s="249">
        <v>18</v>
      </c>
      <c r="EC28" s="249"/>
      <c r="ED28" s="249"/>
      <c r="EE28" s="249"/>
      <c r="EF28" s="249">
        <v>18</v>
      </c>
      <c r="EG28" s="249"/>
      <c r="EH28" s="249"/>
      <c r="EI28" s="249"/>
      <c r="EJ28" s="249">
        <v>19</v>
      </c>
      <c r="EK28" s="249"/>
      <c r="EL28" s="249"/>
      <c r="EM28" s="249"/>
      <c r="EN28" s="249">
        <v>20</v>
      </c>
      <c r="EO28" s="249"/>
      <c r="EP28" s="249"/>
      <c r="EQ28" s="249"/>
      <c r="ER28" s="249">
        <v>21</v>
      </c>
      <c r="ES28" s="249"/>
      <c r="ET28" s="249"/>
      <c r="EU28" s="249"/>
      <c r="EV28" s="249">
        <v>22</v>
      </c>
      <c r="EW28" s="249"/>
      <c r="EX28" s="249"/>
      <c r="EY28" s="249"/>
      <c r="EZ28" s="249">
        <v>22</v>
      </c>
      <c r="FA28" s="249"/>
      <c r="FB28" s="249"/>
      <c r="FC28" s="249"/>
      <c r="FD28" s="249">
        <v>22</v>
      </c>
      <c r="FE28" s="249"/>
      <c r="FF28" s="249"/>
      <c r="FG28" s="249"/>
    </row>
    <row r="29" spans="1:163" s="31" customFormat="1" ht="15" customHeight="1" x14ac:dyDescent="0.2">
      <c r="A29" s="250"/>
      <c r="B29" s="250"/>
      <c r="C29" s="250"/>
      <c r="D29" s="251" t="s">
        <v>272</v>
      </c>
      <c r="E29" s="251"/>
      <c r="F29" s="251"/>
      <c r="G29" s="251"/>
      <c r="H29" s="251"/>
      <c r="I29" s="251"/>
      <c r="J29" s="251"/>
      <c r="K29" s="251"/>
      <c r="L29" s="251"/>
      <c r="M29" s="251"/>
      <c r="N29" s="251"/>
      <c r="O29" s="251"/>
      <c r="P29" s="251"/>
      <c r="Q29" s="251"/>
      <c r="R29" s="251"/>
      <c r="S29" s="251"/>
      <c r="T29" s="236">
        <f>1426/(540.783*2)</f>
        <v>1.3184586053925511</v>
      </c>
      <c r="U29" s="236"/>
      <c r="V29" s="236"/>
      <c r="W29" s="236"/>
      <c r="X29" s="236">
        <f t="shared" ref="X29" si="0">1426/(540.783*2)</f>
        <v>1.3184586053925511</v>
      </c>
      <c r="Y29" s="236"/>
      <c r="Z29" s="236"/>
      <c r="AA29" s="236"/>
      <c r="AB29" s="236">
        <f t="shared" ref="AB29" si="1">1426/(540.783*2)</f>
        <v>1.3184586053925511</v>
      </c>
      <c r="AC29" s="236"/>
      <c r="AD29" s="236"/>
      <c r="AE29" s="236"/>
      <c r="AF29" s="236">
        <f t="shared" ref="AF29" si="2">1426/(540.783*2)</f>
        <v>1.3184586053925511</v>
      </c>
      <c r="AG29" s="236"/>
      <c r="AH29" s="236"/>
      <c r="AI29" s="236"/>
      <c r="AJ29" s="236">
        <f>(1426-6)/(540.783*2)</f>
        <v>1.3129110937289079</v>
      </c>
      <c r="AK29" s="236"/>
      <c r="AL29" s="236"/>
      <c r="AM29" s="236"/>
      <c r="AN29" s="236">
        <f>(1426-6-62)/(540.783*2)</f>
        <v>1.2555868065379274</v>
      </c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6"/>
      <c r="BC29" s="236"/>
      <c r="BD29" s="236"/>
      <c r="BE29" s="236"/>
      <c r="BF29" s="236"/>
      <c r="BG29" s="236"/>
      <c r="BH29" s="236"/>
      <c r="BI29" s="236"/>
      <c r="BJ29" s="236"/>
      <c r="BK29" s="236"/>
      <c r="BL29" s="236"/>
      <c r="BM29" s="236"/>
      <c r="BN29" s="236"/>
      <c r="BO29" s="236"/>
      <c r="BP29" s="236">
        <f>1426/(540.783*2)</f>
        <v>1.3184586053925511</v>
      </c>
      <c r="BQ29" s="236"/>
      <c r="BR29" s="236"/>
      <c r="BS29" s="236"/>
      <c r="BT29" s="236">
        <f t="shared" ref="BT29" si="3">1426/(540.783*2)</f>
        <v>1.3184586053925511</v>
      </c>
      <c r="BU29" s="236"/>
      <c r="BV29" s="236"/>
      <c r="BW29" s="236"/>
      <c r="BX29" s="236">
        <f t="shared" ref="BX29" si="4">1426/(540.783*2)</f>
        <v>1.3184586053925511</v>
      </c>
      <c r="BY29" s="236"/>
      <c r="BZ29" s="236"/>
      <c r="CA29" s="236"/>
      <c r="CB29" s="236">
        <f t="shared" ref="CB29" si="5">1426/(540.783*2)</f>
        <v>1.3184586053925511</v>
      </c>
      <c r="CC29" s="236"/>
      <c r="CD29" s="236"/>
      <c r="CE29" s="236"/>
      <c r="CF29" s="236">
        <f>(1426-6)/(540.783*2)</f>
        <v>1.3129110937289079</v>
      </c>
      <c r="CG29" s="236"/>
      <c r="CH29" s="236"/>
      <c r="CI29" s="236"/>
      <c r="CJ29" s="236">
        <f>(1426-6-62)/(540.783*2)</f>
        <v>1.2555868065379274</v>
      </c>
      <c r="CK29" s="236"/>
      <c r="CL29" s="236"/>
      <c r="CM29" s="236"/>
      <c r="CN29" s="236">
        <v>0.16505</v>
      </c>
      <c r="CO29" s="236"/>
      <c r="CP29" s="236"/>
      <c r="CQ29" s="236"/>
      <c r="CR29" s="252">
        <v>0.16506999999999999</v>
      </c>
      <c r="CS29" s="252"/>
      <c r="CT29" s="252"/>
      <c r="CU29" s="252"/>
      <c r="CV29" s="252">
        <v>0.16506999999999999</v>
      </c>
      <c r="CW29" s="252"/>
      <c r="CX29" s="252"/>
      <c r="CY29" s="252"/>
      <c r="CZ29" s="252">
        <v>0.16506999999999999</v>
      </c>
      <c r="DA29" s="252"/>
      <c r="DB29" s="252"/>
      <c r="DC29" s="252"/>
      <c r="DD29" s="252">
        <v>0.16506999999999999</v>
      </c>
      <c r="DE29" s="252"/>
      <c r="DF29" s="252"/>
      <c r="DG29" s="252"/>
      <c r="DH29" s="252">
        <v>0.16506999999999999</v>
      </c>
      <c r="DI29" s="252"/>
      <c r="DJ29" s="252"/>
      <c r="DK29" s="252"/>
      <c r="DL29" s="257">
        <f>700752/216894</f>
        <v>3.2308500926719965</v>
      </c>
      <c r="DM29" s="257"/>
      <c r="DN29" s="257"/>
      <c r="DO29" s="257"/>
      <c r="DP29" s="257">
        <f>700752/216894</f>
        <v>3.2308500926719965</v>
      </c>
      <c r="DQ29" s="257"/>
      <c r="DR29" s="257"/>
      <c r="DS29" s="257"/>
      <c r="DT29" s="257">
        <f t="shared" ref="DT29" si="6">700752/216894</f>
        <v>3.2308500926719965</v>
      </c>
      <c r="DU29" s="257"/>
      <c r="DV29" s="257"/>
      <c r="DW29" s="257"/>
      <c r="DX29" s="257">
        <f t="shared" ref="DX29" si="7">700752/216894</f>
        <v>3.2308500926719965</v>
      </c>
      <c r="DY29" s="257"/>
      <c r="DZ29" s="257"/>
      <c r="EA29" s="257"/>
      <c r="EB29" s="257">
        <f>685294/(216894-4199+3510)</f>
        <v>3.1696491755509819</v>
      </c>
      <c r="EC29" s="257"/>
      <c r="ED29" s="257"/>
      <c r="EE29" s="257"/>
      <c r="EF29" s="257">
        <f>679025/(216894-4199+3510-1936+1945)</f>
        <v>3.1405228153588576</v>
      </c>
      <c r="EG29" s="257"/>
      <c r="EH29" s="257"/>
      <c r="EI29" s="257"/>
      <c r="EJ29" s="253">
        <v>700752</v>
      </c>
      <c r="EK29" s="254"/>
      <c r="EL29" s="254"/>
      <c r="EM29" s="255"/>
      <c r="EN29" s="253">
        <v>700752</v>
      </c>
      <c r="EO29" s="254"/>
      <c r="EP29" s="254"/>
      <c r="EQ29" s="255"/>
      <c r="ER29" s="253">
        <v>700752</v>
      </c>
      <c r="ES29" s="254"/>
      <c r="ET29" s="254"/>
      <c r="EU29" s="255"/>
      <c r="EV29" s="253">
        <v>700752</v>
      </c>
      <c r="EW29" s="254"/>
      <c r="EX29" s="254"/>
      <c r="EY29" s="255"/>
      <c r="EZ29" s="253">
        <v>685294</v>
      </c>
      <c r="FA29" s="254"/>
      <c r="FB29" s="254"/>
      <c r="FC29" s="255"/>
      <c r="FD29" s="256">
        <v>679025</v>
      </c>
      <c r="FE29" s="256"/>
      <c r="FF29" s="256"/>
      <c r="FG29" s="256"/>
    </row>
    <row r="30" spans="1:163" s="31" customFormat="1" ht="15" customHeight="1" x14ac:dyDescent="0.2">
      <c r="A30" s="250"/>
      <c r="B30" s="250"/>
      <c r="C30" s="250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1"/>
      <c r="O30" s="251"/>
      <c r="P30" s="251"/>
      <c r="Q30" s="251"/>
      <c r="R30" s="251"/>
      <c r="S30" s="251"/>
      <c r="T30" s="232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2"/>
      <c r="AF30" s="232"/>
      <c r="AG30" s="232"/>
      <c r="AH30" s="232"/>
      <c r="AI30" s="232"/>
      <c r="AJ30" s="232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  <c r="CA30" s="232"/>
      <c r="CB30" s="232"/>
      <c r="CC30" s="232"/>
      <c r="CD30" s="232"/>
      <c r="CE30" s="232"/>
      <c r="CF30" s="232"/>
      <c r="CG30" s="232"/>
      <c r="CH30" s="232"/>
      <c r="CI30" s="232"/>
      <c r="CJ30" s="232"/>
      <c r="CK30" s="232"/>
      <c r="CL30" s="232"/>
      <c r="CM30" s="232"/>
      <c r="CN30" s="232"/>
      <c r="CO30" s="232"/>
      <c r="CP30" s="232"/>
      <c r="CQ30" s="232"/>
      <c r="CR30" s="232"/>
      <c r="CS30" s="232"/>
      <c r="CT30" s="232"/>
      <c r="CU30" s="232"/>
      <c r="CV30" s="232"/>
      <c r="CW30" s="232"/>
      <c r="CX30" s="232"/>
      <c r="CY30" s="232"/>
      <c r="CZ30" s="232"/>
      <c r="DA30" s="232"/>
      <c r="DB30" s="232"/>
      <c r="DC30" s="232"/>
      <c r="DD30" s="232"/>
      <c r="DE30" s="232"/>
      <c r="DF30" s="232"/>
      <c r="DG30" s="232"/>
      <c r="DH30" s="232"/>
      <c r="DI30" s="232"/>
      <c r="DJ30" s="232"/>
      <c r="DK30" s="232"/>
      <c r="DL30" s="257">
        <f>2335485/216894</f>
        <v>10.767863564690586</v>
      </c>
      <c r="DM30" s="257"/>
      <c r="DN30" s="257"/>
      <c r="DO30" s="257"/>
      <c r="DP30" s="257">
        <f t="shared" ref="DP30" si="8">2335485/216894</f>
        <v>10.767863564690586</v>
      </c>
      <c r="DQ30" s="257"/>
      <c r="DR30" s="257"/>
      <c r="DS30" s="257"/>
      <c r="DT30" s="257">
        <f t="shared" ref="DT30" si="9">2335485/216894</f>
        <v>10.767863564690586</v>
      </c>
      <c r="DU30" s="257"/>
      <c r="DV30" s="257"/>
      <c r="DW30" s="257"/>
      <c r="DX30" s="257">
        <v>10.768000000000001</v>
      </c>
      <c r="DY30" s="257"/>
      <c r="DZ30" s="257"/>
      <c r="EA30" s="257"/>
      <c r="EB30" s="257">
        <f>2386057/(216894-4199+3510)</f>
        <v>11.036086121967577</v>
      </c>
      <c r="EC30" s="257"/>
      <c r="ED30" s="257"/>
      <c r="EE30" s="257"/>
      <c r="EF30" s="257">
        <f>2380523/(216894-4199+3510-1936+1945)</f>
        <v>11.01003172782521</v>
      </c>
      <c r="EG30" s="257"/>
      <c r="EH30" s="257"/>
      <c r="EI30" s="257"/>
      <c r="EJ30" s="253">
        <v>1989382</v>
      </c>
      <c r="EK30" s="254"/>
      <c r="EL30" s="254"/>
      <c r="EM30" s="255"/>
      <c r="EN30" s="253">
        <v>1517593</v>
      </c>
      <c r="EO30" s="254"/>
      <c r="EP30" s="254"/>
      <c r="EQ30" s="255"/>
      <c r="ER30" s="253">
        <v>1585914</v>
      </c>
      <c r="ES30" s="254"/>
      <c r="ET30" s="254"/>
      <c r="EU30" s="255"/>
      <c r="EV30" s="253">
        <v>1585914</v>
      </c>
      <c r="EW30" s="254"/>
      <c r="EX30" s="254"/>
      <c r="EY30" s="255"/>
      <c r="EZ30" s="258">
        <v>1615112</v>
      </c>
      <c r="FA30" s="259"/>
      <c r="FB30" s="259"/>
      <c r="FC30" s="260"/>
      <c r="FD30" s="258">
        <v>1615112</v>
      </c>
      <c r="FE30" s="259"/>
      <c r="FF30" s="259"/>
      <c r="FG30" s="260"/>
    </row>
    <row r="31" spans="1:163" s="31" customFormat="1" ht="12.75" x14ac:dyDescent="0.2">
      <c r="A31" s="261" t="s">
        <v>65</v>
      </c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  <c r="V31" s="262"/>
      <c r="W31" s="262"/>
      <c r="X31" s="262"/>
      <c r="Y31" s="262"/>
      <c r="Z31" s="262"/>
      <c r="AA31" s="262"/>
      <c r="AB31" s="262"/>
      <c r="AC31" s="262"/>
      <c r="AD31" s="262"/>
      <c r="AE31" s="262"/>
      <c r="AF31" s="262"/>
      <c r="AG31" s="262"/>
      <c r="AH31" s="262"/>
      <c r="AI31" s="262"/>
      <c r="AJ31" s="262"/>
      <c r="AK31" s="262"/>
      <c r="AL31" s="262"/>
      <c r="AM31" s="262"/>
      <c r="AN31" s="262"/>
      <c r="AO31" s="262"/>
      <c r="AP31" s="262"/>
      <c r="AQ31" s="262"/>
      <c r="AR31" s="262"/>
      <c r="AS31" s="262"/>
      <c r="AT31" s="262"/>
      <c r="AU31" s="262"/>
      <c r="AV31" s="262"/>
      <c r="AW31" s="262"/>
      <c r="AX31" s="262"/>
      <c r="AY31" s="262"/>
      <c r="AZ31" s="262"/>
      <c r="BA31" s="262"/>
      <c r="BB31" s="262"/>
      <c r="BC31" s="262"/>
      <c r="BD31" s="262"/>
      <c r="BE31" s="262"/>
      <c r="BF31" s="262"/>
      <c r="BG31" s="262"/>
      <c r="BH31" s="262"/>
      <c r="BI31" s="262"/>
      <c r="BJ31" s="262"/>
      <c r="BK31" s="262"/>
      <c r="BL31" s="262"/>
      <c r="BM31" s="262"/>
      <c r="BN31" s="262"/>
      <c r="BO31" s="262"/>
      <c r="BP31" s="262"/>
      <c r="BQ31" s="262"/>
      <c r="BR31" s="262"/>
      <c r="BS31" s="262"/>
      <c r="BT31" s="262"/>
      <c r="BU31" s="262"/>
      <c r="BV31" s="262"/>
      <c r="BW31" s="262"/>
      <c r="BX31" s="262"/>
      <c r="BY31" s="262"/>
      <c r="BZ31" s="262"/>
      <c r="CA31" s="262"/>
      <c r="CB31" s="262"/>
      <c r="CC31" s="262"/>
      <c r="CD31" s="262"/>
      <c r="CE31" s="262"/>
      <c r="CF31" s="262"/>
      <c r="CG31" s="262"/>
      <c r="CH31" s="262"/>
      <c r="CI31" s="262"/>
      <c r="CJ31" s="262"/>
      <c r="CK31" s="262"/>
      <c r="CL31" s="262"/>
      <c r="CM31" s="262"/>
      <c r="CN31" s="262"/>
      <c r="CO31" s="262"/>
      <c r="CP31" s="262"/>
      <c r="CQ31" s="262"/>
      <c r="CR31" s="262"/>
      <c r="CS31" s="262"/>
      <c r="CT31" s="262"/>
      <c r="CU31" s="262"/>
      <c r="CV31" s="262"/>
      <c r="CW31" s="262"/>
      <c r="CX31" s="262"/>
      <c r="CY31" s="262"/>
      <c r="CZ31" s="262"/>
      <c r="DA31" s="262"/>
      <c r="DB31" s="262"/>
      <c r="DC31" s="262"/>
      <c r="DD31" s="262"/>
      <c r="DE31" s="262"/>
      <c r="DF31" s="262"/>
      <c r="DG31" s="262"/>
      <c r="DH31" s="262"/>
      <c r="DI31" s="262"/>
      <c r="DJ31" s="262"/>
      <c r="DK31" s="262"/>
      <c r="DL31" s="262"/>
      <c r="DM31" s="262"/>
      <c r="DN31" s="262"/>
      <c r="DO31" s="262"/>
      <c r="DP31" s="262"/>
      <c r="DQ31" s="262"/>
      <c r="DR31" s="262"/>
      <c r="DS31" s="262"/>
      <c r="DT31" s="262"/>
      <c r="DU31" s="262"/>
      <c r="DV31" s="262"/>
      <c r="DW31" s="262"/>
      <c r="DX31" s="262"/>
      <c r="DY31" s="262"/>
      <c r="DZ31" s="262"/>
      <c r="EA31" s="262"/>
      <c r="EB31" s="262"/>
      <c r="EC31" s="262"/>
      <c r="ED31" s="262"/>
      <c r="EE31" s="262"/>
      <c r="EF31" s="262"/>
      <c r="EG31" s="262"/>
      <c r="EH31" s="262"/>
      <c r="EI31" s="262"/>
      <c r="EJ31" s="262"/>
      <c r="EK31" s="262"/>
      <c r="EL31" s="262"/>
      <c r="EM31" s="262"/>
      <c r="EN31" s="262"/>
      <c r="EO31" s="262"/>
      <c r="EP31" s="262"/>
      <c r="EQ31" s="262"/>
      <c r="ER31" s="262"/>
      <c r="ES31" s="262"/>
      <c r="ET31" s="262"/>
      <c r="EU31" s="262"/>
      <c r="EV31" s="262"/>
      <c r="EW31" s="262"/>
      <c r="EX31" s="262"/>
      <c r="EY31" s="262"/>
      <c r="EZ31" s="262"/>
      <c r="FA31" s="262"/>
      <c r="FB31" s="262"/>
      <c r="FC31" s="262"/>
      <c r="FD31" s="262"/>
      <c r="FE31" s="262"/>
      <c r="FF31" s="262"/>
      <c r="FG31" s="263"/>
    </row>
    <row r="32" spans="1:163" s="31" customFormat="1" ht="58.5" customHeight="1" x14ac:dyDescent="0.2">
      <c r="A32" s="270" t="s">
        <v>62</v>
      </c>
      <c r="B32" s="271"/>
      <c r="C32" s="272"/>
      <c r="D32" s="273" t="s">
        <v>510</v>
      </c>
      <c r="E32" s="273"/>
      <c r="F32" s="273"/>
      <c r="G32" s="273"/>
      <c r="H32" s="273"/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67">
        <v>8.85</v>
      </c>
      <c r="U32" s="268"/>
      <c r="V32" s="268"/>
      <c r="W32" s="269"/>
      <c r="X32" s="267">
        <v>8.85</v>
      </c>
      <c r="Y32" s="268"/>
      <c r="Z32" s="268"/>
      <c r="AA32" s="269"/>
      <c r="AB32" s="267">
        <v>8.85</v>
      </c>
      <c r="AC32" s="268"/>
      <c r="AD32" s="268"/>
      <c r="AE32" s="269"/>
      <c r="AF32" s="267">
        <v>8.85</v>
      </c>
      <c r="AG32" s="268"/>
      <c r="AH32" s="268"/>
      <c r="AI32" s="269"/>
      <c r="AJ32" s="267">
        <v>0</v>
      </c>
      <c r="AK32" s="268"/>
      <c r="AL32" s="268"/>
      <c r="AM32" s="269"/>
      <c r="AN32" s="267">
        <v>0</v>
      </c>
      <c r="AO32" s="268"/>
      <c r="AP32" s="268"/>
      <c r="AQ32" s="269"/>
      <c r="AR32" s="264"/>
      <c r="AS32" s="265"/>
      <c r="AT32" s="265"/>
      <c r="AU32" s="266"/>
      <c r="AV32" s="264"/>
      <c r="AW32" s="265"/>
      <c r="AX32" s="265"/>
      <c r="AY32" s="266"/>
      <c r="AZ32" s="264"/>
      <c r="BA32" s="265"/>
      <c r="BB32" s="265"/>
      <c r="BC32" s="266"/>
      <c r="BD32" s="264"/>
      <c r="BE32" s="265"/>
      <c r="BF32" s="265"/>
      <c r="BG32" s="266"/>
      <c r="BH32" s="264"/>
      <c r="BI32" s="265"/>
      <c r="BJ32" s="265"/>
      <c r="BK32" s="266"/>
      <c r="BL32" s="264"/>
      <c r="BM32" s="265"/>
      <c r="BN32" s="265"/>
      <c r="BO32" s="266"/>
      <c r="BP32" s="267"/>
      <c r="BQ32" s="268"/>
      <c r="BR32" s="268"/>
      <c r="BS32" s="269"/>
      <c r="BT32" s="267"/>
      <c r="BU32" s="268"/>
      <c r="BV32" s="268"/>
      <c r="BW32" s="269"/>
      <c r="BX32" s="267"/>
      <c r="BY32" s="268"/>
      <c r="BZ32" s="268"/>
      <c r="CA32" s="269"/>
      <c r="CB32" s="267"/>
      <c r="CC32" s="268"/>
      <c r="CD32" s="268"/>
      <c r="CE32" s="269"/>
      <c r="CF32" s="267"/>
      <c r="CG32" s="268"/>
      <c r="CH32" s="268"/>
      <c r="CI32" s="269"/>
      <c r="CJ32" s="267"/>
      <c r="CK32" s="268"/>
      <c r="CL32" s="268"/>
      <c r="CM32" s="269"/>
      <c r="CN32" s="267"/>
      <c r="CO32" s="268"/>
      <c r="CP32" s="268"/>
      <c r="CQ32" s="269"/>
      <c r="CR32" s="267"/>
      <c r="CS32" s="268"/>
      <c r="CT32" s="268"/>
      <c r="CU32" s="269"/>
      <c r="CV32" s="267"/>
      <c r="CW32" s="268"/>
      <c r="CX32" s="268"/>
      <c r="CY32" s="269"/>
      <c r="CZ32" s="267"/>
      <c r="DA32" s="268"/>
      <c r="DB32" s="268"/>
      <c r="DC32" s="269"/>
      <c r="DD32" s="267"/>
      <c r="DE32" s="268"/>
      <c r="DF32" s="268"/>
      <c r="DG32" s="269"/>
      <c r="DH32" s="267"/>
      <c r="DI32" s="268"/>
      <c r="DJ32" s="268"/>
      <c r="DK32" s="269"/>
      <c r="DL32" s="381" t="s">
        <v>637</v>
      </c>
      <c r="DM32" s="382"/>
      <c r="DN32" s="382"/>
      <c r="DO32" s="383"/>
      <c r="DP32" s="381" t="s">
        <v>637</v>
      </c>
      <c r="DQ32" s="382"/>
      <c r="DR32" s="382"/>
      <c r="DS32" s="383"/>
      <c r="DT32" s="381" t="s">
        <v>637</v>
      </c>
      <c r="DU32" s="382"/>
      <c r="DV32" s="382"/>
      <c r="DW32" s="383"/>
      <c r="DX32" s="381" t="s">
        <v>637</v>
      </c>
      <c r="DY32" s="382"/>
      <c r="DZ32" s="382"/>
      <c r="EA32" s="383"/>
      <c r="EB32" s="381" t="s">
        <v>638</v>
      </c>
      <c r="EC32" s="382"/>
      <c r="ED32" s="382"/>
      <c r="EE32" s="383"/>
      <c r="EF32" s="381" t="s">
        <v>638</v>
      </c>
      <c r="EG32" s="382"/>
      <c r="EH32" s="382"/>
      <c r="EI32" s="383"/>
      <c r="EJ32" s="274" t="s">
        <v>535</v>
      </c>
      <c r="EK32" s="275"/>
      <c r="EL32" s="275"/>
      <c r="EM32" s="276"/>
      <c r="EN32" s="274" t="s">
        <v>535</v>
      </c>
      <c r="EO32" s="275"/>
      <c r="EP32" s="275"/>
      <c r="EQ32" s="276"/>
      <c r="ER32" s="274" t="s">
        <v>535</v>
      </c>
      <c r="ES32" s="275"/>
      <c r="ET32" s="275"/>
      <c r="EU32" s="276"/>
      <c r="EV32" s="274" t="s">
        <v>535</v>
      </c>
      <c r="EW32" s="275"/>
      <c r="EX32" s="275"/>
      <c r="EY32" s="276"/>
      <c r="EZ32" s="277" t="s">
        <v>536</v>
      </c>
      <c r="FA32" s="278"/>
      <c r="FB32" s="278"/>
      <c r="FC32" s="279"/>
      <c r="FD32" s="277" t="s">
        <v>537</v>
      </c>
      <c r="FE32" s="278"/>
      <c r="FF32" s="278"/>
      <c r="FG32" s="279"/>
    </row>
    <row r="33" spans="1:163" s="31" customFormat="1" ht="58.5" customHeight="1" x14ac:dyDescent="0.2">
      <c r="A33" s="270" t="s">
        <v>524</v>
      </c>
      <c r="B33" s="271"/>
      <c r="C33" s="272"/>
      <c r="D33" s="273" t="s">
        <v>513</v>
      </c>
      <c r="E33" s="273"/>
      <c r="F33" s="273"/>
      <c r="G33" s="273"/>
      <c r="H33" s="273"/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67">
        <v>8.85</v>
      </c>
      <c r="U33" s="268"/>
      <c r="V33" s="268"/>
      <c r="W33" s="269"/>
      <c r="X33" s="267">
        <v>8.85</v>
      </c>
      <c r="Y33" s="268"/>
      <c r="Z33" s="268"/>
      <c r="AA33" s="269"/>
      <c r="AB33" s="267">
        <v>8.85</v>
      </c>
      <c r="AC33" s="268"/>
      <c r="AD33" s="268"/>
      <c r="AE33" s="269"/>
      <c r="AF33" s="267">
        <v>8.85</v>
      </c>
      <c r="AG33" s="268"/>
      <c r="AH33" s="268"/>
      <c r="AI33" s="269"/>
      <c r="AJ33" s="267">
        <v>8.85</v>
      </c>
      <c r="AK33" s="268"/>
      <c r="AL33" s="268"/>
      <c r="AM33" s="269"/>
      <c r="AN33" s="267">
        <v>0</v>
      </c>
      <c r="AO33" s="268"/>
      <c r="AP33" s="268"/>
      <c r="AQ33" s="269"/>
      <c r="AR33" s="264"/>
      <c r="AS33" s="265"/>
      <c r="AT33" s="265"/>
      <c r="AU33" s="266"/>
      <c r="AV33" s="264"/>
      <c r="AW33" s="265"/>
      <c r="AX33" s="265"/>
      <c r="AY33" s="266"/>
      <c r="AZ33" s="264"/>
      <c r="BA33" s="265"/>
      <c r="BB33" s="265"/>
      <c r="BC33" s="266"/>
      <c r="BD33" s="264"/>
      <c r="BE33" s="265"/>
      <c r="BF33" s="265"/>
      <c r="BG33" s="266"/>
      <c r="BH33" s="264"/>
      <c r="BI33" s="265"/>
      <c r="BJ33" s="265"/>
      <c r="BK33" s="266"/>
      <c r="BL33" s="264"/>
      <c r="BM33" s="265"/>
      <c r="BN33" s="265"/>
      <c r="BO33" s="266"/>
      <c r="BP33" s="267"/>
      <c r="BQ33" s="268"/>
      <c r="BR33" s="268"/>
      <c r="BS33" s="269"/>
      <c r="BT33" s="267"/>
      <c r="BU33" s="268"/>
      <c r="BV33" s="268"/>
      <c r="BW33" s="269"/>
      <c r="BX33" s="267"/>
      <c r="BY33" s="268"/>
      <c r="BZ33" s="268"/>
      <c r="CA33" s="269"/>
      <c r="CB33" s="267"/>
      <c r="CC33" s="268"/>
      <c r="CD33" s="268"/>
      <c r="CE33" s="269"/>
      <c r="CF33" s="267"/>
      <c r="CG33" s="268"/>
      <c r="CH33" s="268"/>
      <c r="CI33" s="269"/>
      <c r="CJ33" s="267"/>
      <c r="CK33" s="268"/>
      <c r="CL33" s="268"/>
      <c r="CM33" s="269"/>
      <c r="CN33" s="267"/>
      <c r="CO33" s="268"/>
      <c r="CP33" s="268"/>
      <c r="CQ33" s="269"/>
      <c r="CR33" s="267"/>
      <c r="CS33" s="268"/>
      <c r="CT33" s="268"/>
      <c r="CU33" s="269"/>
      <c r="CV33" s="267"/>
      <c r="CW33" s="268"/>
      <c r="CX33" s="268"/>
      <c r="CY33" s="269"/>
      <c r="CZ33" s="267"/>
      <c r="DA33" s="268"/>
      <c r="DB33" s="268"/>
      <c r="DC33" s="269"/>
      <c r="DD33" s="267"/>
      <c r="DE33" s="268"/>
      <c r="DF33" s="268"/>
      <c r="DG33" s="269"/>
      <c r="DH33" s="267"/>
      <c r="DI33" s="268"/>
      <c r="DJ33" s="268"/>
      <c r="DK33" s="269"/>
      <c r="DL33" s="381" t="s">
        <v>639</v>
      </c>
      <c r="DM33" s="382"/>
      <c r="DN33" s="382"/>
      <c r="DO33" s="383"/>
      <c r="DP33" s="381" t="s">
        <v>639</v>
      </c>
      <c r="DQ33" s="382"/>
      <c r="DR33" s="382"/>
      <c r="DS33" s="383"/>
      <c r="DT33" s="381" t="s">
        <v>639</v>
      </c>
      <c r="DU33" s="382"/>
      <c r="DV33" s="382"/>
      <c r="DW33" s="383"/>
      <c r="DX33" s="381" t="s">
        <v>639</v>
      </c>
      <c r="DY33" s="382"/>
      <c r="DZ33" s="382"/>
      <c r="EA33" s="383"/>
      <c r="EB33" s="381" t="s">
        <v>639</v>
      </c>
      <c r="EC33" s="382"/>
      <c r="ED33" s="382"/>
      <c r="EE33" s="383"/>
      <c r="EF33" s="381" t="s">
        <v>640</v>
      </c>
      <c r="EG33" s="382"/>
      <c r="EH33" s="382"/>
      <c r="EI33" s="383"/>
      <c r="EJ33" s="280" t="s">
        <v>538</v>
      </c>
      <c r="EK33" s="281"/>
      <c r="EL33" s="281"/>
      <c r="EM33" s="282"/>
      <c r="EN33" s="280" t="s">
        <v>538</v>
      </c>
      <c r="EO33" s="281"/>
      <c r="EP33" s="281"/>
      <c r="EQ33" s="282"/>
      <c r="ER33" s="280" t="s">
        <v>538</v>
      </c>
      <c r="ES33" s="281"/>
      <c r="ET33" s="281"/>
      <c r="EU33" s="282"/>
      <c r="EV33" s="280" t="s">
        <v>538</v>
      </c>
      <c r="EW33" s="281"/>
      <c r="EX33" s="281"/>
      <c r="EY33" s="282"/>
      <c r="EZ33" s="280" t="s">
        <v>538</v>
      </c>
      <c r="FA33" s="281"/>
      <c r="FB33" s="281"/>
      <c r="FC33" s="282"/>
      <c r="FD33" s="280" t="s">
        <v>539</v>
      </c>
      <c r="FE33" s="281"/>
      <c r="FF33" s="281"/>
      <c r="FG33" s="282"/>
    </row>
    <row r="34" spans="1:163" s="31" customFormat="1" ht="12.75" x14ac:dyDescent="0.2">
      <c r="A34" s="261" t="s">
        <v>68</v>
      </c>
      <c r="B34" s="262"/>
      <c r="C34" s="262"/>
      <c r="D34" s="262"/>
      <c r="E34" s="262"/>
      <c r="F34" s="262"/>
      <c r="G34" s="262"/>
      <c r="H34" s="262"/>
      <c r="I34" s="262"/>
      <c r="J34" s="262"/>
      <c r="K34" s="262"/>
      <c r="L34" s="262"/>
      <c r="M34" s="262"/>
      <c r="N34" s="262"/>
      <c r="O34" s="262"/>
      <c r="P34" s="262"/>
      <c r="Q34" s="262"/>
      <c r="R34" s="262"/>
      <c r="S34" s="262"/>
      <c r="T34" s="262"/>
      <c r="U34" s="262"/>
      <c r="V34" s="262"/>
      <c r="W34" s="262"/>
      <c r="X34" s="262"/>
      <c r="Y34" s="262"/>
      <c r="Z34" s="262"/>
      <c r="AA34" s="262"/>
      <c r="AB34" s="262"/>
      <c r="AC34" s="262"/>
      <c r="AD34" s="262"/>
      <c r="AE34" s="262"/>
      <c r="AF34" s="262"/>
      <c r="AG34" s="262"/>
      <c r="AH34" s="262"/>
      <c r="AI34" s="262"/>
      <c r="AJ34" s="262"/>
      <c r="AK34" s="262"/>
      <c r="AL34" s="262"/>
      <c r="AM34" s="262"/>
      <c r="AN34" s="262"/>
      <c r="AO34" s="262"/>
      <c r="AP34" s="262"/>
      <c r="AQ34" s="262"/>
      <c r="AR34" s="262"/>
      <c r="AS34" s="262"/>
      <c r="AT34" s="262"/>
      <c r="AU34" s="262"/>
      <c r="AV34" s="262"/>
      <c r="AW34" s="262"/>
      <c r="AX34" s="262"/>
      <c r="AY34" s="262"/>
      <c r="AZ34" s="262"/>
      <c r="BA34" s="262"/>
      <c r="BB34" s="262"/>
      <c r="BC34" s="262"/>
      <c r="BD34" s="262"/>
      <c r="BE34" s="262"/>
      <c r="BF34" s="262"/>
      <c r="BG34" s="262"/>
      <c r="BH34" s="262"/>
      <c r="BI34" s="262"/>
      <c r="BJ34" s="262"/>
      <c r="BK34" s="262"/>
      <c r="BL34" s="262"/>
      <c r="BM34" s="262"/>
      <c r="BN34" s="262"/>
      <c r="BO34" s="262"/>
      <c r="BP34" s="262"/>
      <c r="BQ34" s="262"/>
      <c r="BR34" s="262"/>
      <c r="BS34" s="262"/>
      <c r="BT34" s="262"/>
      <c r="BU34" s="262"/>
      <c r="BV34" s="262"/>
      <c r="BW34" s="262"/>
      <c r="BX34" s="262"/>
      <c r="BY34" s="262"/>
      <c r="BZ34" s="262"/>
      <c r="CA34" s="262"/>
      <c r="CB34" s="262"/>
      <c r="CC34" s="262"/>
      <c r="CD34" s="262"/>
      <c r="CE34" s="262"/>
      <c r="CF34" s="262"/>
      <c r="CG34" s="262"/>
      <c r="CH34" s="262"/>
      <c r="CI34" s="262"/>
      <c r="CJ34" s="262"/>
      <c r="CK34" s="262"/>
      <c r="CL34" s="262"/>
      <c r="CM34" s="262"/>
      <c r="CN34" s="262"/>
      <c r="CO34" s="262"/>
      <c r="CP34" s="262"/>
      <c r="CQ34" s="262"/>
      <c r="CR34" s="262"/>
      <c r="CS34" s="262"/>
      <c r="CT34" s="262"/>
      <c r="CU34" s="262"/>
      <c r="CV34" s="262"/>
      <c r="CW34" s="262"/>
      <c r="CX34" s="262"/>
      <c r="CY34" s="262"/>
      <c r="CZ34" s="262"/>
      <c r="DA34" s="262"/>
      <c r="DB34" s="262"/>
      <c r="DC34" s="262"/>
      <c r="DD34" s="262"/>
      <c r="DE34" s="262"/>
      <c r="DF34" s="262"/>
      <c r="DG34" s="262"/>
      <c r="DH34" s="262"/>
      <c r="DI34" s="262"/>
      <c r="DJ34" s="262"/>
      <c r="DK34" s="262"/>
      <c r="DL34" s="262"/>
      <c r="DM34" s="262"/>
      <c r="DN34" s="262"/>
      <c r="DO34" s="262"/>
      <c r="DP34" s="262"/>
      <c r="DQ34" s="262"/>
      <c r="DR34" s="262"/>
      <c r="DS34" s="262"/>
      <c r="DT34" s="262"/>
      <c r="DU34" s="262"/>
      <c r="DV34" s="262"/>
      <c r="DW34" s="262"/>
      <c r="DX34" s="262"/>
      <c r="DY34" s="262"/>
      <c r="DZ34" s="262"/>
      <c r="EA34" s="262"/>
      <c r="EB34" s="262"/>
      <c r="EC34" s="262"/>
      <c r="ED34" s="262"/>
      <c r="EE34" s="262"/>
      <c r="EF34" s="262"/>
      <c r="EG34" s="262"/>
      <c r="EH34" s="262"/>
      <c r="EI34" s="262"/>
      <c r="EJ34" s="262"/>
      <c r="EK34" s="262"/>
      <c r="EL34" s="262"/>
      <c r="EM34" s="262"/>
      <c r="EN34" s="262"/>
      <c r="EO34" s="262"/>
      <c r="EP34" s="262"/>
      <c r="EQ34" s="262"/>
      <c r="ER34" s="262"/>
      <c r="ES34" s="262"/>
      <c r="ET34" s="262"/>
      <c r="EU34" s="262"/>
      <c r="EV34" s="262"/>
      <c r="EW34" s="262"/>
      <c r="EX34" s="262"/>
      <c r="EY34" s="262"/>
      <c r="EZ34" s="262"/>
      <c r="FA34" s="262"/>
      <c r="FB34" s="262"/>
      <c r="FC34" s="262"/>
      <c r="FD34" s="262"/>
      <c r="FE34" s="262"/>
      <c r="FF34" s="262"/>
      <c r="FG34" s="263"/>
    </row>
    <row r="35" spans="1:163" s="31" customFormat="1" ht="12.75" x14ac:dyDescent="0.2">
      <c r="A35" s="250" t="s">
        <v>69</v>
      </c>
      <c r="B35" s="250"/>
      <c r="C35" s="250"/>
      <c r="D35" s="283" t="s">
        <v>273</v>
      </c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  <c r="AL35" s="232"/>
      <c r="AM35" s="232"/>
      <c r="AN35" s="232"/>
      <c r="AO35" s="232"/>
      <c r="AP35" s="232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  <c r="BP35" s="232">
        <v>0</v>
      </c>
      <c r="BQ35" s="232"/>
      <c r="BR35" s="232"/>
      <c r="BS35" s="232"/>
      <c r="BT35" s="232">
        <v>0</v>
      </c>
      <c r="BU35" s="232"/>
      <c r="BV35" s="232"/>
      <c r="BW35" s="232"/>
      <c r="BX35" s="232">
        <v>0</v>
      </c>
      <c r="BY35" s="232"/>
      <c r="BZ35" s="232"/>
      <c r="CA35" s="232"/>
      <c r="CB35" s="232">
        <v>0</v>
      </c>
      <c r="CC35" s="232"/>
      <c r="CD35" s="232"/>
      <c r="CE35" s="232"/>
      <c r="CF35" s="232">
        <v>0</v>
      </c>
      <c r="CG35" s="232"/>
      <c r="CH35" s="232"/>
      <c r="CI35" s="232"/>
      <c r="CJ35" s="232">
        <v>0</v>
      </c>
      <c r="CK35" s="232"/>
      <c r="CL35" s="232"/>
      <c r="CM35" s="232"/>
      <c r="CN35" s="284">
        <v>0.16880999999999999</v>
      </c>
      <c r="CO35" s="284"/>
      <c r="CP35" s="284"/>
      <c r="CQ35" s="284"/>
      <c r="CR35" s="284">
        <v>0.16880999999999999</v>
      </c>
      <c r="CS35" s="284"/>
      <c r="CT35" s="284"/>
      <c r="CU35" s="284"/>
      <c r="CV35" s="284">
        <v>0.16880999999999999</v>
      </c>
      <c r="CW35" s="284"/>
      <c r="CX35" s="284"/>
      <c r="CY35" s="284"/>
      <c r="CZ35" s="284">
        <v>0.16200000000000001</v>
      </c>
      <c r="DA35" s="284"/>
      <c r="DB35" s="284"/>
      <c r="DC35" s="284"/>
      <c r="DD35" s="284">
        <v>0.1615</v>
      </c>
      <c r="DE35" s="284"/>
      <c r="DF35" s="284"/>
      <c r="DG35" s="284"/>
      <c r="DH35" s="284">
        <v>0.1615</v>
      </c>
      <c r="DI35" s="284"/>
      <c r="DJ35" s="284"/>
      <c r="DK35" s="284"/>
      <c r="DL35" s="232"/>
      <c r="DM35" s="232"/>
      <c r="DN35" s="232"/>
      <c r="DO35" s="232"/>
      <c r="DP35" s="232"/>
      <c r="DQ35" s="232"/>
      <c r="DR35" s="232"/>
      <c r="DS35" s="232"/>
      <c r="DT35" s="232"/>
      <c r="DU35" s="232"/>
      <c r="DV35" s="232"/>
      <c r="DW35" s="232"/>
      <c r="DX35" s="232"/>
      <c r="DY35" s="232"/>
      <c r="DZ35" s="232"/>
      <c r="EA35" s="232"/>
      <c r="EB35" s="232"/>
      <c r="EC35" s="232"/>
      <c r="ED35" s="232"/>
      <c r="EE35" s="232"/>
      <c r="EF35" s="232"/>
      <c r="EG35" s="232"/>
      <c r="EH35" s="232"/>
      <c r="EI35" s="232"/>
      <c r="EJ35" s="232"/>
      <c r="EK35" s="232"/>
      <c r="EL35" s="232"/>
      <c r="EM35" s="232"/>
      <c r="EN35" s="232"/>
      <c r="EO35" s="232"/>
      <c r="EP35" s="232"/>
      <c r="EQ35" s="232"/>
      <c r="ER35" s="232"/>
      <c r="ES35" s="232"/>
      <c r="ET35" s="232"/>
      <c r="EU35" s="232"/>
      <c r="EV35" s="232"/>
      <c r="EW35" s="232"/>
      <c r="EX35" s="232"/>
      <c r="EY35" s="232"/>
      <c r="EZ35" s="232"/>
      <c r="FA35" s="232"/>
      <c r="FB35" s="232"/>
      <c r="FC35" s="232"/>
      <c r="FD35" s="232"/>
      <c r="FE35" s="232"/>
      <c r="FF35" s="232"/>
      <c r="FG35" s="232"/>
    </row>
    <row r="36" spans="1:163" s="31" customFormat="1" ht="12.75" x14ac:dyDescent="0.2">
      <c r="A36" s="250" t="s">
        <v>70</v>
      </c>
      <c r="B36" s="250"/>
      <c r="C36" s="250"/>
      <c r="D36" s="283" t="s">
        <v>274</v>
      </c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32"/>
      <c r="U36" s="232"/>
      <c r="V36" s="232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  <c r="AM36" s="232"/>
      <c r="AN36" s="232"/>
      <c r="AO36" s="232"/>
      <c r="AP36" s="232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  <c r="BP36" s="232">
        <v>0</v>
      </c>
      <c r="BQ36" s="232"/>
      <c r="BR36" s="232"/>
      <c r="BS36" s="232"/>
      <c r="BT36" s="232">
        <v>0</v>
      </c>
      <c r="BU36" s="232"/>
      <c r="BV36" s="232"/>
      <c r="BW36" s="232"/>
      <c r="BX36" s="232">
        <v>0</v>
      </c>
      <c r="BY36" s="232"/>
      <c r="BZ36" s="232"/>
      <c r="CA36" s="232"/>
      <c r="CB36" s="232">
        <v>0</v>
      </c>
      <c r="CC36" s="232"/>
      <c r="CD36" s="232"/>
      <c r="CE36" s="232"/>
      <c r="CF36" s="232">
        <v>0</v>
      </c>
      <c r="CG36" s="232"/>
      <c r="CH36" s="232"/>
      <c r="CI36" s="232"/>
      <c r="CJ36" s="232">
        <v>0</v>
      </c>
      <c r="CK36" s="232"/>
      <c r="CL36" s="232"/>
      <c r="CM36" s="232"/>
      <c r="CN36" s="284">
        <v>0.17127000000000001</v>
      </c>
      <c r="CO36" s="284"/>
      <c r="CP36" s="284"/>
      <c r="CQ36" s="284"/>
      <c r="CR36" s="284">
        <v>0.17127000000000001</v>
      </c>
      <c r="CS36" s="284"/>
      <c r="CT36" s="284"/>
      <c r="CU36" s="284"/>
      <c r="CV36" s="284">
        <v>0.17100000000000001</v>
      </c>
      <c r="CW36" s="284"/>
      <c r="CX36" s="284"/>
      <c r="CY36" s="284"/>
      <c r="CZ36" s="284">
        <v>0.1613</v>
      </c>
      <c r="DA36" s="284"/>
      <c r="DB36" s="284"/>
      <c r="DC36" s="284"/>
      <c r="DD36" s="284">
        <v>0.1613</v>
      </c>
      <c r="DE36" s="284"/>
      <c r="DF36" s="284"/>
      <c r="DG36" s="284"/>
      <c r="DH36" s="284">
        <v>0.1613</v>
      </c>
      <c r="DI36" s="284"/>
      <c r="DJ36" s="284"/>
      <c r="DK36" s="284"/>
      <c r="DL36" s="232"/>
      <c r="DM36" s="232"/>
      <c r="DN36" s="232"/>
      <c r="DO36" s="232"/>
      <c r="DP36" s="232"/>
      <c r="DQ36" s="232"/>
      <c r="DR36" s="232"/>
      <c r="DS36" s="232"/>
      <c r="DT36" s="232"/>
      <c r="DU36" s="232"/>
      <c r="DV36" s="232"/>
      <c r="DW36" s="232"/>
      <c r="DX36" s="232"/>
      <c r="DY36" s="232"/>
      <c r="DZ36" s="232"/>
      <c r="EA36" s="232"/>
      <c r="EB36" s="232"/>
      <c r="EC36" s="232"/>
      <c r="ED36" s="232"/>
      <c r="EE36" s="232"/>
      <c r="EF36" s="232"/>
      <c r="EG36" s="232"/>
      <c r="EH36" s="232"/>
      <c r="EI36" s="232"/>
      <c r="EJ36" s="232"/>
      <c r="EK36" s="232"/>
      <c r="EL36" s="232"/>
      <c r="EM36" s="232"/>
      <c r="EN36" s="232"/>
      <c r="EO36" s="232"/>
      <c r="EP36" s="232"/>
      <c r="EQ36" s="232"/>
      <c r="ER36" s="232"/>
      <c r="ES36" s="232"/>
      <c r="ET36" s="232"/>
      <c r="EU36" s="232"/>
      <c r="EV36" s="232"/>
      <c r="EW36" s="232"/>
      <c r="EX36" s="232"/>
      <c r="EY36" s="232"/>
      <c r="EZ36" s="232"/>
      <c r="FA36" s="232"/>
      <c r="FB36" s="232"/>
      <c r="FC36" s="232"/>
      <c r="FD36" s="232"/>
      <c r="FE36" s="232"/>
      <c r="FF36" s="232"/>
      <c r="FG36" s="232"/>
    </row>
    <row r="37" spans="1:163" s="31" customFormat="1" ht="12.75" x14ac:dyDescent="0.2">
      <c r="A37" s="250" t="s">
        <v>98</v>
      </c>
      <c r="B37" s="250"/>
      <c r="C37" s="250"/>
      <c r="D37" s="283" t="s">
        <v>275</v>
      </c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32"/>
      <c r="U37" s="232"/>
      <c r="V37" s="232"/>
      <c r="W37" s="232"/>
      <c r="X37" s="232"/>
      <c r="Y37" s="232"/>
      <c r="Z37" s="232"/>
      <c r="AA37" s="232"/>
      <c r="AB37" s="232"/>
      <c r="AC37" s="232"/>
      <c r="AD37" s="232"/>
      <c r="AE37" s="232"/>
      <c r="AF37" s="232"/>
      <c r="AG37" s="232"/>
      <c r="AH37" s="232"/>
      <c r="AI37" s="232"/>
      <c r="AJ37" s="232"/>
      <c r="AK37" s="232"/>
      <c r="AL37" s="232"/>
      <c r="AM37" s="232"/>
      <c r="AN37" s="232"/>
      <c r="AO37" s="232"/>
      <c r="AP37" s="232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  <c r="BP37" s="232">
        <v>0</v>
      </c>
      <c r="BQ37" s="232"/>
      <c r="BR37" s="232"/>
      <c r="BS37" s="232"/>
      <c r="BT37" s="232">
        <v>0</v>
      </c>
      <c r="BU37" s="232"/>
      <c r="BV37" s="232"/>
      <c r="BW37" s="232"/>
      <c r="BX37" s="232">
        <v>0</v>
      </c>
      <c r="BY37" s="232"/>
      <c r="BZ37" s="232"/>
      <c r="CA37" s="232"/>
      <c r="CB37" s="232">
        <v>0</v>
      </c>
      <c r="CC37" s="232"/>
      <c r="CD37" s="232"/>
      <c r="CE37" s="232"/>
      <c r="CF37" s="232">
        <v>0</v>
      </c>
      <c r="CG37" s="232"/>
      <c r="CH37" s="232"/>
      <c r="CI37" s="232"/>
      <c r="CJ37" s="232">
        <v>0</v>
      </c>
      <c r="CK37" s="232"/>
      <c r="CL37" s="232"/>
      <c r="CM37" s="232"/>
      <c r="CN37" s="284">
        <v>0.16652</v>
      </c>
      <c r="CO37" s="284"/>
      <c r="CP37" s="284"/>
      <c r="CQ37" s="284"/>
      <c r="CR37" s="284">
        <v>0.16652</v>
      </c>
      <c r="CS37" s="284"/>
      <c r="CT37" s="284"/>
      <c r="CU37" s="284"/>
      <c r="CV37" s="284">
        <v>0.16700000000000001</v>
      </c>
      <c r="CW37" s="284"/>
      <c r="CX37" s="284"/>
      <c r="CY37" s="284"/>
      <c r="CZ37" s="284">
        <v>0.16239999999999999</v>
      </c>
      <c r="DA37" s="284"/>
      <c r="DB37" s="284"/>
      <c r="DC37" s="284"/>
      <c r="DD37" s="284">
        <v>0.16239999999999999</v>
      </c>
      <c r="DE37" s="284"/>
      <c r="DF37" s="284"/>
      <c r="DG37" s="284"/>
      <c r="DH37" s="284">
        <v>0.16239999999999999</v>
      </c>
      <c r="DI37" s="284"/>
      <c r="DJ37" s="284"/>
      <c r="DK37" s="284"/>
      <c r="DL37" s="232"/>
      <c r="DM37" s="232"/>
      <c r="DN37" s="232"/>
      <c r="DO37" s="232"/>
      <c r="DP37" s="232"/>
      <c r="DQ37" s="232"/>
      <c r="DR37" s="232"/>
      <c r="DS37" s="232"/>
      <c r="DT37" s="232"/>
      <c r="DU37" s="232"/>
      <c r="DV37" s="232"/>
      <c r="DW37" s="232"/>
      <c r="DX37" s="232"/>
      <c r="DY37" s="232"/>
      <c r="DZ37" s="232"/>
      <c r="EA37" s="232"/>
      <c r="EB37" s="232"/>
      <c r="EC37" s="232"/>
      <c r="ED37" s="232"/>
      <c r="EE37" s="232"/>
      <c r="EF37" s="232"/>
      <c r="EG37" s="232"/>
      <c r="EH37" s="232"/>
      <c r="EI37" s="232"/>
      <c r="EJ37" s="232"/>
      <c r="EK37" s="232"/>
      <c r="EL37" s="232"/>
      <c r="EM37" s="232"/>
      <c r="EN37" s="232"/>
      <c r="EO37" s="232"/>
      <c r="EP37" s="232"/>
      <c r="EQ37" s="232"/>
      <c r="ER37" s="232"/>
      <c r="ES37" s="232"/>
      <c r="ET37" s="232"/>
      <c r="EU37" s="232"/>
      <c r="EV37" s="232"/>
      <c r="EW37" s="232"/>
      <c r="EX37" s="232"/>
      <c r="EY37" s="232"/>
      <c r="EZ37" s="232"/>
      <c r="FA37" s="232"/>
      <c r="FB37" s="232"/>
      <c r="FC37" s="232"/>
      <c r="FD37" s="232"/>
      <c r="FE37" s="232"/>
      <c r="FF37" s="232"/>
      <c r="FG37" s="232"/>
    </row>
    <row r="38" spans="1:163" s="31" customFormat="1" ht="12.75" x14ac:dyDescent="0.2">
      <c r="A38" s="270" t="s">
        <v>99</v>
      </c>
      <c r="B38" s="271"/>
      <c r="C38" s="272"/>
      <c r="D38" s="285" t="s">
        <v>529</v>
      </c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7"/>
      <c r="T38" s="264"/>
      <c r="U38" s="265"/>
      <c r="V38" s="265"/>
      <c r="W38" s="266"/>
      <c r="X38" s="264"/>
      <c r="Y38" s="265"/>
      <c r="Z38" s="265"/>
      <c r="AA38" s="266"/>
      <c r="AB38" s="264"/>
      <c r="AC38" s="265"/>
      <c r="AD38" s="265"/>
      <c r="AE38" s="266"/>
      <c r="AF38" s="264"/>
      <c r="AG38" s="265"/>
      <c r="AH38" s="265"/>
      <c r="AI38" s="266"/>
      <c r="AJ38" s="264"/>
      <c r="AK38" s="265"/>
      <c r="AL38" s="265"/>
      <c r="AM38" s="266"/>
      <c r="AN38" s="264"/>
      <c r="AO38" s="265"/>
      <c r="AP38" s="265"/>
      <c r="AQ38" s="266"/>
      <c r="AR38" s="264"/>
      <c r="AS38" s="265"/>
      <c r="AT38" s="265"/>
      <c r="AU38" s="266"/>
      <c r="AV38" s="264"/>
      <c r="AW38" s="265"/>
      <c r="AX38" s="265"/>
      <c r="AY38" s="266"/>
      <c r="AZ38" s="264"/>
      <c r="BA38" s="265"/>
      <c r="BB38" s="265"/>
      <c r="BC38" s="266"/>
      <c r="BD38" s="264"/>
      <c r="BE38" s="265"/>
      <c r="BF38" s="265"/>
      <c r="BG38" s="266"/>
      <c r="BH38" s="264"/>
      <c r="BI38" s="265"/>
      <c r="BJ38" s="265"/>
      <c r="BK38" s="266"/>
      <c r="BL38" s="264"/>
      <c r="BM38" s="265"/>
      <c r="BN38" s="265"/>
      <c r="BO38" s="266"/>
      <c r="BP38" s="232">
        <v>0</v>
      </c>
      <c r="BQ38" s="232"/>
      <c r="BR38" s="232"/>
      <c r="BS38" s="232"/>
      <c r="BT38" s="232">
        <v>0</v>
      </c>
      <c r="BU38" s="232"/>
      <c r="BV38" s="232"/>
      <c r="BW38" s="232"/>
      <c r="BX38" s="232">
        <v>0</v>
      </c>
      <c r="BY38" s="232"/>
      <c r="BZ38" s="232"/>
      <c r="CA38" s="232"/>
      <c r="CB38" s="232">
        <v>0</v>
      </c>
      <c r="CC38" s="232"/>
      <c r="CD38" s="232"/>
      <c r="CE38" s="232"/>
      <c r="CF38" s="232">
        <v>0</v>
      </c>
      <c r="CG38" s="232"/>
      <c r="CH38" s="232"/>
      <c r="CI38" s="232"/>
      <c r="CJ38" s="232">
        <v>0</v>
      </c>
      <c r="CK38" s="232"/>
      <c r="CL38" s="232"/>
      <c r="CM38" s="232"/>
      <c r="CN38" s="288">
        <v>0.16242999999999999</v>
      </c>
      <c r="CO38" s="289"/>
      <c r="CP38" s="289"/>
      <c r="CQ38" s="290"/>
      <c r="CR38" s="288">
        <v>0.16242999999999999</v>
      </c>
      <c r="CS38" s="289"/>
      <c r="CT38" s="289"/>
      <c r="CU38" s="290"/>
      <c r="CV38" s="288">
        <v>0.16242999999999999</v>
      </c>
      <c r="CW38" s="289"/>
      <c r="CX38" s="289"/>
      <c r="CY38" s="290"/>
      <c r="CZ38" s="288">
        <v>0.16200000000000001</v>
      </c>
      <c r="DA38" s="289"/>
      <c r="DB38" s="289"/>
      <c r="DC38" s="290"/>
      <c r="DD38" s="288">
        <v>0.16200000000000001</v>
      </c>
      <c r="DE38" s="289"/>
      <c r="DF38" s="289"/>
      <c r="DG38" s="290"/>
      <c r="DH38" s="288">
        <v>0.16200000000000001</v>
      </c>
      <c r="DI38" s="289"/>
      <c r="DJ38" s="289"/>
      <c r="DK38" s="290"/>
      <c r="DL38" s="264"/>
      <c r="DM38" s="265"/>
      <c r="DN38" s="265"/>
      <c r="DO38" s="266"/>
      <c r="DP38" s="264"/>
      <c r="DQ38" s="265"/>
      <c r="DR38" s="265"/>
      <c r="DS38" s="266"/>
      <c r="DT38" s="264"/>
      <c r="DU38" s="265"/>
      <c r="DV38" s="265"/>
      <c r="DW38" s="266"/>
      <c r="DX38" s="264"/>
      <c r="DY38" s="265"/>
      <c r="DZ38" s="265"/>
      <c r="EA38" s="266"/>
      <c r="EB38" s="264"/>
      <c r="EC38" s="265"/>
      <c r="ED38" s="265"/>
      <c r="EE38" s="266"/>
      <c r="EF38" s="264"/>
      <c r="EG38" s="265"/>
      <c r="EH38" s="265"/>
      <c r="EI38" s="266"/>
      <c r="EJ38" s="264"/>
      <c r="EK38" s="265"/>
      <c r="EL38" s="265"/>
      <c r="EM38" s="266"/>
      <c r="EN38" s="264"/>
      <c r="EO38" s="265"/>
      <c r="EP38" s="265"/>
      <c r="EQ38" s="266"/>
      <c r="ER38" s="264"/>
      <c r="ES38" s="265"/>
      <c r="ET38" s="265"/>
      <c r="EU38" s="266"/>
      <c r="EV38" s="264"/>
      <c r="EW38" s="265"/>
      <c r="EX38" s="265"/>
      <c r="EY38" s="266"/>
      <c r="EZ38" s="264"/>
      <c r="FA38" s="265"/>
      <c r="FB38" s="265"/>
      <c r="FC38" s="266"/>
      <c r="FD38" s="264"/>
      <c r="FE38" s="265"/>
      <c r="FF38" s="265"/>
      <c r="FG38" s="266"/>
    </row>
    <row r="39" spans="1:163" s="31" customFormat="1" ht="21.75" customHeight="1" x14ac:dyDescent="0.2">
      <c r="A39" s="270" t="s">
        <v>129</v>
      </c>
      <c r="B39" s="271"/>
      <c r="C39" s="272"/>
      <c r="D39" s="291" t="s">
        <v>528</v>
      </c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7"/>
      <c r="T39" s="264"/>
      <c r="U39" s="265"/>
      <c r="V39" s="265"/>
      <c r="W39" s="266"/>
      <c r="X39" s="264"/>
      <c r="Y39" s="265"/>
      <c r="Z39" s="265"/>
      <c r="AA39" s="266"/>
      <c r="AB39" s="264"/>
      <c r="AC39" s="265"/>
      <c r="AD39" s="265"/>
      <c r="AE39" s="266"/>
      <c r="AF39" s="264"/>
      <c r="AG39" s="265"/>
      <c r="AH39" s="265"/>
      <c r="AI39" s="266"/>
      <c r="AJ39" s="264"/>
      <c r="AK39" s="265"/>
      <c r="AL39" s="265"/>
      <c r="AM39" s="266"/>
      <c r="AN39" s="264"/>
      <c r="AO39" s="265"/>
      <c r="AP39" s="265"/>
      <c r="AQ39" s="266"/>
      <c r="AR39" s="264"/>
      <c r="AS39" s="265"/>
      <c r="AT39" s="265"/>
      <c r="AU39" s="266"/>
      <c r="AV39" s="264"/>
      <c r="AW39" s="265"/>
      <c r="AX39" s="265"/>
      <c r="AY39" s="266"/>
      <c r="AZ39" s="264"/>
      <c r="BA39" s="265"/>
      <c r="BB39" s="265"/>
      <c r="BC39" s="266"/>
      <c r="BD39" s="264"/>
      <c r="BE39" s="265"/>
      <c r="BF39" s="265"/>
      <c r="BG39" s="266"/>
      <c r="BH39" s="264"/>
      <c r="BI39" s="265"/>
      <c r="BJ39" s="265"/>
      <c r="BK39" s="266"/>
      <c r="BL39" s="264"/>
      <c r="BM39" s="265"/>
      <c r="BN39" s="265"/>
      <c r="BO39" s="266"/>
      <c r="BP39" s="232">
        <v>0</v>
      </c>
      <c r="BQ39" s="232"/>
      <c r="BR39" s="232"/>
      <c r="BS39" s="232"/>
      <c r="BT39" s="232">
        <v>0</v>
      </c>
      <c r="BU39" s="232"/>
      <c r="BV39" s="232"/>
      <c r="BW39" s="232"/>
      <c r="BX39" s="232">
        <v>0</v>
      </c>
      <c r="BY39" s="232"/>
      <c r="BZ39" s="232"/>
      <c r="CA39" s="232"/>
      <c r="CB39" s="232">
        <v>0</v>
      </c>
      <c r="CC39" s="232"/>
      <c r="CD39" s="232"/>
      <c r="CE39" s="232"/>
      <c r="CF39" s="232">
        <v>0</v>
      </c>
      <c r="CG39" s="232"/>
      <c r="CH39" s="232"/>
      <c r="CI39" s="232"/>
      <c r="CJ39" s="232">
        <v>0</v>
      </c>
      <c r="CK39" s="232"/>
      <c r="CL39" s="232"/>
      <c r="CM39" s="232"/>
      <c r="CN39" s="288">
        <v>0.17183000000000001</v>
      </c>
      <c r="CO39" s="289"/>
      <c r="CP39" s="289"/>
      <c r="CQ39" s="290"/>
      <c r="CR39" s="288">
        <v>0.17183000000000001</v>
      </c>
      <c r="CS39" s="289"/>
      <c r="CT39" s="289"/>
      <c r="CU39" s="290"/>
      <c r="CV39" s="288">
        <v>0.17183000000000001</v>
      </c>
      <c r="CW39" s="289"/>
      <c r="CX39" s="289"/>
      <c r="CY39" s="290"/>
      <c r="CZ39" s="288">
        <v>0.17183000000000001</v>
      </c>
      <c r="DA39" s="289"/>
      <c r="DB39" s="289"/>
      <c r="DC39" s="290"/>
      <c r="DD39" s="288">
        <v>0.16200000000000001</v>
      </c>
      <c r="DE39" s="289"/>
      <c r="DF39" s="289"/>
      <c r="DG39" s="290"/>
      <c r="DH39" s="288">
        <v>0.16200000000000001</v>
      </c>
      <c r="DI39" s="289"/>
      <c r="DJ39" s="289"/>
      <c r="DK39" s="290"/>
      <c r="DL39" s="264"/>
      <c r="DM39" s="265"/>
      <c r="DN39" s="265"/>
      <c r="DO39" s="266"/>
      <c r="DP39" s="264"/>
      <c r="DQ39" s="265"/>
      <c r="DR39" s="265"/>
      <c r="DS39" s="266"/>
      <c r="DT39" s="264"/>
      <c r="DU39" s="265"/>
      <c r="DV39" s="265"/>
      <c r="DW39" s="266"/>
      <c r="DX39" s="264"/>
      <c r="DY39" s="265"/>
      <c r="DZ39" s="265"/>
      <c r="EA39" s="266"/>
      <c r="EB39" s="264"/>
      <c r="EC39" s="265"/>
      <c r="ED39" s="265"/>
      <c r="EE39" s="266"/>
      <c r="EF39" s="264"/>
      <c r="EG39" s="265"/>
      <c r="EH39" s="265"/>
      <c r="EI39" s="266"/>
      <c r="EJ39" s="264"/>
      <c r="EK39" s="265"/>
      <c r="EL39" s="265"/>
      <c r="EM39" s="266"/>
      <c r="EN39" s="264"/>
      <c r="EO39" s="265"/>
      <c r="EP39" s="265"/>
      <c r="EQ39" s="266"/>
      <c r="ER39" s="264"/>
      <c r="ES39" s="265"/>
      <c r="ET39" s="265"/>
      <c r="EU39" s="266"/>
      <c r="EV39" s="264"/>
      <c r="EW39" s="265"/>
      <c r="EX39" s="265"/>
      <c r="EY39" s="266"/>
      <c r="EZ39" s="264"/>
      <c r="FA39" s="265"/>
      <c r="FB39" s="265"/>
      <c r="FC39" s="266"/>
      <c r="FD39" s="264"/>
      <c r="FE39" s="265"/>
      <c r="FF39" s="265"/>
      <c r="FG39" s="266"/>
    </row>
    <row r="40" spans="1:163" ht="6" hidden="1" customHeight="1" x14ac:dyDescent="0.25"/>
    <row r="41" spans="1:163" s="41" customFormat="1" ht="12.75" hidden="1" x14ac:dyDescent="0.2">
      <c r="A41" s="15" t="s">
        <v>551</v>
      </c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</row>
    <row r="42" spans="1:163" s="41" customFormat="1" ht="12.75" hidden="1" x14ac:dyDescent="0.2">
      <c r="A42" s="42" t="s">
        <v>348</v>
      </c>
    </row>
  </sheetData>
  <mergeCells count="589">
    <mergeCell ref="A39:C39"/>
    <mergeCell ref="FD39:FG39"/>
    <mergeCell ref="EF39:EI39"/>
    <mergeCell ref="EJ39:EM39"/>
    <mergeCell ref="EN39:EQ39"/>
    <mergeCell ref="ER39:EU39"/>
    <mergeCell ref="EV39:EY39"/>
    <mergeCell ref="EZ39:FC39"/>
    <mergeCell ref="DH39:DK39"/>
    <mergeCell ref="DL39:DO39"/>
    <mergeCell ref="DP39:DS39"/>
    <mergeCell ref="DT39:DW39"/>
    <mergeCell ref="DX39:EA39"/>
    <mergeCell ref="EB39:EE39"/>
    <mergeCell ref="BL39:BO39"/>
    <mergeCell ref="CN39:CQ39"/>
    <mergeCell ref="CR39:CU39"/>
    <mergeCell ref="CV39:CY39"/>
    <mergeCell ref="CZ39:DC39"/>
    <mergeCell ref="AN39:AQ39"/>
    <mergeCell ref="AR39:AU39"/>
    <mergeCell ref="AV39:AY39"/>
    <mergeCell ref="AZ39:BC39"/>
    <mergeCell ref="BD39:BG39"/>
    <mergeCell ref="BH39:BK39"/>
    <mergeCell ref="D39:S39"/>
    <mergeCell ref="T39:W39"/>
    <mergeCell ref="X39:AA39"/>
    <mergeCell ref="AB39:AE39"/>
    <mergeCell ref="AF39:AI39"/>
    <mergeCell ref="AJ39:AM39"/>
    <mergeCell ref="EZ38:FC38"/>
    <mergeCell ref="FD38:FG38"/>
    <mergeCell ref="DL38:DO38"/>
    <mergeCell ref="DP38:DS38"/>
    <mergeCell ref="DT38:DW38"/>
    <mergeCell ref="DX38:EA38"/>
    <mergeCell ref="EB38:EE38"/>
    <mergeCell ref="EF38:EI38"/>
    <mergeCell ref="DD39:DG39"/>
    <mergeCell ref="AV38:AY38"/>
    <mergeCell ref="AZ38:BC38"/>
    <mergeCell ref="BD38:BG38"/>
    <mergeCell ref="BH38:BK38"/>
    <mergeCell ref="BL38:BO38"/>
    <mergeCell ref="EJ38:EM38"/>
    <mergeCell ref="EN38:EQ38"/>
    <mergeCell ref="ER38:EU38"/>
    <mergeCell ref="EV38:EY38"/>
    <mergeCell ref="A38:C38"/>
    <mergeCell ref="D38:S38"/>
    <mergeCell ref="T38:W38"/>
    <mergeCell ref="X38:AA38"/>
    <mergeCell ref="AB38:AE38"/>
    <mergeCell ref="AF38:AI38"/>
    <mergeCell ref="AJ38:AM38"/>
    <mergeCell ref="AN38:AQ38"/>
    <mergeCell ref="CN38:CQ38"/>
    <mergeCell ref="CR38:CU38"/>
    <mergeCell ref="CV38:CY38"/>
    <mergeCell ref="CZ38:DC38"/>
    <mergeCell ref="DD38:DG38"/>
    <mergeCell ref="DH38:DK38"/>
    <mergeCell ref="AR38:AU38"/>
    <mergeCell ref="BP38:BS38"/>
    <mergeCell ref="BT38:BW38"/>
    <mergeCell ref="BX38:CA38"/>
    <mergeCell ref="CB38:CE38"/>
    <mergeCell ref="CF38:CI38"/>
    <mergeCell ref="CJ38:CM38"/>
    <mergeCell ref="AJ37:AM37"/>
    <mergeCell ref="AN37:AQ37"/>
    <mergeCell ref="AR37:AU37"/>
    <mergeCell ref="AV37:AY37"/>
    <mergeCell ref="AZ37:BC37"/>
    <mergeCell ref="BD37:BG37"/>
    <mergeCell ref="EZ37:FC37"/>
    <mergeCell ref="FD37:FG37"/>
    <mergeCell ref="EF37:EI37"/>
    <mergeCell ref="EJ37:EM37"/>
    <mergeCell ref="EN37:EQ37"/>
    <mergeCell ref="ER37:EU37"/>
    <mergeCell ref="EV37:EY37"/>
    <mergeCell ref="EB37:EE37"/>
    <mergeCell ref="DD37:DG37"/>
    <mergeCell ref="DH37:DK37"/>
    <mergeCell ref="DL37:DO37"/>
    <mergeCell ref="DP37:DS37"/>
    <mergeCell ref="DT37:DW37"/>
    <mergeCell ref="DX37:EA37"/>
    <mergeCell ref="BH37:BK37"/>
    <mergeCell ref="BL37:BO37"/>
    <mergeCell ref="CZ37:DC37"/>
    <mergeCell ref="A37:C37"/>
    <mergeCell ref="D37:S37"/>
    <mergeCell ref="T37:W37"/>
    <mergeCell ref="X37:AA37"/>
    <mergeCell ref="AB37:AE37"/>
    <mergeCell ref="AF37:AI37"/>
    <mergeCell ref="EJ36:EM36"/>
    <mergeCell ref="EN36:EQ36"/>
    <mergeCell ref="ER36:EU36"/>
    <mergeCell ref="CN36:CQ36"/>
    <mergeCell ref="CR36:CU36"/>
    <mergeCell ref="CV36:CY36"/>
    <mergeCell ref="CZ36:DC36"/>
    <mergeCell ref="DD36:DG36"/>
    <mergeCell ref="DH36:DK36"/>
    <mergeCell ref="AR36:AU36"/>
    <mergeCell ref="AV36:AY36"/>
    <mergeCell ref="AZ36:BC36"/>
    <mergeCell ref="BD36:BG36"/>
    <mergeCell ref="BH36:BK36"/>
    <mergeCell ref="BL36:BO36"/>
    <mergeCell ref="CN37:CQ37"/>
    <mergeCell ref="CR37:CU37"/>
    <mergeCell ref="CV37:CY37"/>
    <mergeCell ref="EV36:EY36"/>
    <mergeCell ref="EZ36:FC36"/>
    <mergeCell ref="FD36:FG36"/>
    <mergeCell ref="DL36:DO36"/>
    <mergeCell ref="DP36:DS36"/>
    <mergeCell ref="DT36:DW36"/>
    <mergeCell ref="DX36:EA36"/>
    <mergeCell ref="EB36:EE36"/>
    <mergeCell ref="EF36:EI36"/>
    <mergeCell ref="EZ35:FC35"/>
    <mergeCell ref="FD35:FG35"/>
    <mergeCell ref="A36:C36"/>
    <mergeCell ref="D36:S36"/>
    <mergeCell ref="T36:W36"/>
    <mergeCell ref="X36:AA36"/>
    <mergeCell ref="AB36:AE36"/>
    <mergeCell ref="AF36:AI36"/>
    <mergeCell ref="AJ36:AM36"/>
    <mergeCell ref="AN36:AQ36"/>
    <mergeCell ref="EB35:EE35"/>
    <mergeCell ref="EF35:EI35"/>
    <mergeCell ref="EJ35:EM35"/>
    <mergeCell ref="EN35:EQ35"/>
    <mergeCell ref="ER35:EU35"/>
    <mergeCell ref="EV35:EY35"/>
    <mergeCell ref="DD35:DG35"/>
    <mergeCell ref="DH35:DK35"/>
    <mergeCell ref="DL35:DO35"/>
    <mergeCell ref="DP35:DS35"/>
    <mergeCell ref="DT35:DW35"/>
    <mergeCell ref="DX35:EA35"/>
    <mergeCell ref="BH35:BK35"/>
    <mergeCell ref="BL35:BO35"/>
    <mergeCell ref="CN35:CQ35"/>
    <mergeCell ref="CR35:CU35"/>
    <mergeCell ref="CV35:CY35"/>
    <mergeCell ref="CZ35:DC35"/>
    <mergeCell ref="AJ35:AM35"/>
    <mergeCell ref="AN35:AQ35"/>
    <mergeCell ref="AR35:AU35"/>
    <mergeCell ref="AV35:AY35"/>
    <mergeCell ref="AZ35:BC35"/>
    <mergeCell ref="BD35:BG35"/>
    <mergeCell ref="BP35:BS35"/>
    <mergeCell ref="BT35:BW35"/>
    <mergeCell ref="BX35:CA35"/>
    <mergeCell ref="CB35:CE35"/>
    <mergeCell ref="CF35:CI35"/>
    <mergeCell ref="CJ35:CM35"/>
    <mergeCell ref="EV33:EY33"/>
    <mergeCell ref="EZ33:FC33"/>
    <mergeCell ref="FD33:FG33"/>
    <mergeCell ref="A34:FG34"/>
    <mergeCell ref="A35:C35"/>
    <mergeCell ref="D35:S35"/>
    <mergeCell ref="T35:W35"/>
    <mergeCell ref="X35:AA35"/>
    <mergeCell ref="AB35:AE35"/>
    <mergeCell ref="AF35:AI35"/>
    <mergeCell ref="DX33:EA33"/>
    <mergeCell ref="EB33:EE33"/>
    <mergeCell ref="EF33:EI33"/>
    <mergeCell ref="EJ33:EM33"/>
    <mergeCell ref="EN33:EQ33"/>
    <mergeCell ref="ER33:EU33"/>
    <mergeCell ref="CZ33:DC33"/>
    <mergeCell ref="DD33:DG33"/>
    <mergeCell ref="DH33:DK33"/>
    <mergeCell ref="DL33:DO33"/>
    <mergeCell ref="DP33:DS33"/>
    <mergeCell ref="DT33:DW33"/>
    <mergeCell ref="BD33:BG33"/>
    <mergeCell ref="BH33:BK33"/>
    <mergeCell ref="BL33:BO33"/>
    <mergeCell ref="CN33:CQ33"/>
    <mergeCell ref="CR33:CU33"/>
    <mergeCell ref="CV33:CY33"/>
    <mergeCell ref="AF33:AI33"/>
    <mergeCell ref="AJ33:AM33"/>
    <mergeCell ref="AN33:AQ33"/>
    <mergeCell ref="AR33:AU33"/>
    <mergeCell ref="AV33:AY33"/>
    <mergeCell ref="AZ33:BC33"/>
    <mergeCell ref="BP33:BS33"/>
    <mergeCell ref="BT33:BW33"/>
    <mergeCell ref="BX33:CA33"/>
    <mergeCell ref="CB33:CE33"/>
    <mergeCell ref="CF33:CI33"/>
    <mergeCell ref="CJ33:CM33"/>
    <mergeCell ref="AB30:AE30"/>
    <mergeCell ref="AF30:AI30"/>
    <mergeCell ref="EN32:EQ32"/>
    <mergeCell ref="ER32:EU32"/>
    <mergeCell ref="EV32:EY32"/>
    <mergeCell ref="EZ32:FC32"/>
    <mergeCell ref="FD32:FG32"/>
    <mergeCell ref="A33:C33"/>
    <mergeCell ref="D33:S33"/>
    <mergeCell ref="T33:W33"/>
    <mergeCell ref="X33:AA33"/>
    <mergeCell ref="AB33:AE33"/>
    <mergeCell ref="DP32:DS32"/>
    <mergeCell ref="DT32:DW32"/>
    <mergeCell ref="DX32:EA32"/>
    <mergeCell ref="EB32:EE32"/>
    <mergeCell ref="EF32:EI32"/>
    <mergeCell ref="EJ32:EM32"/>
    <mergeCell ref="CR32:CU32"/>
    <mergeCell ref="CV32:CY32"/>
    <mergeCell ref="CZ32:DC32"/>
    <mergeCell ref="DD32:DG32"/>
    <mergeCell ref="DH32:DK32"/>
    <mergeCell ref="DL32:DO32"/>
    <mergeCell ref="BD32:BG32"/>
    <mergeCell ref="BH32:BK32"/>
    <mergeCell ref="BL32:BO32"/>
    <mergeCell ref="CN32:CQ32"/>
    <mergeCell ref="A32:C32"/>
    <mergeCell ref="D32:S32"/>
    <mergeCell ref="T32:W32"/>
    <mergeCell ref="X32:AA32"/>
    <mergeCell ref="AB32:AE32"/>
    <mergeCell ref="AF32:AI32"/>
    <mergeCell ref="AJ32:AM32"/>
    <mergeCell ref="AN32:AQ32"/>
    <mergeCell ref="AR32:AU32"/>
    <mergeCell ref="AV32:AY32"/>
    <mergeCell ref="AZ32:BC32"/>
    <mergeCell ref="BP32:BS32"/>
    <mergeCell ref="BT32:BW32"/>
    <mergeCell ref="BX32:CA32"/>
    <mergeCell ref="CB32:CE32"/>
    <mergeCell ref="CF32:CI32"/>
    <mergeCell ref="CJ32:CM32"/>
    <mergeCell ref="FD30:FG30"/>
    <mergeCell ref="A31:FG31"/>
    <mergeCell ref="EB30:EE30"/>
    <mergeCell ref="EF30:EI30"/>
    <mergeCell ref="EJ30:EM30"/>
    <mergeCell ref="EN30:EQ30"/>
    <mergeCell ref="ER30:EU30"/>
    <mergeCell ref="EV30:EY30"/>
    <mergeCell ref="DD30:DG30"/>
    <mergeCell ref="DH30:DK30"/>
    <mergeCell ref="DL30:DO30"/>
    <mergeCell ref="DP30:DS30"/>
    <mergeCell ref="DT30:DW30"/>
    <mergeCell ref="DX30:EA30"/>
    <mergeCell ref="BH30:BK30"/>
    <mergeCell ref="BL30:BO30"/>
    <mergeCell ref="CN30:CQ30"/>
    <mergeCell ref="AJ30:AM30"/>
    <mergeCell ref="AN30:AQ30"/>
    <mergeCell ref="AR30:AU30"/>
    <mergeCell ref="A30:C30"/>
    <mergeCell ref="D30:S30"/>
    <mergeCell ref="T30:W30"/>
    <mergeCell ref="X30:AA30"/>
    <mergeCell ref="EZ29:FC29"/>
    <mergeCell ref="FD29:FG29"/>
    <mergeCell ref="DL29:DO29"/>
    <mergeCell ref="DP29:DS29"/>
    <mergeCell ref="DT29:DW29"/>
    <mergeCell ref="DX29:EA29"/>
    <mergeCell ref="EB29:EE29"/>
    <mergeCell ref="EF29:EI29"/>
    <mergeCell ref="AV30:AY30"/>
    <mergeCell ref="AZ30:BC30"/>
    <mergeCell ref="BD30:BG30"/>
    <mergeCell ref="CR30:CU30"/>
    <mergeCell ref="CV30:CY30"/>
    <mergeCell ref="CZ30:DC30"/>
    <mergeCell ref="AV29:AY29"/>
    <mergeCell ref="AZ29:BC29"/>
    <mergeCell ref="BD29:BG29"/>
    <mergeCell ref="BH29:BK29"/>
    <mergeCell ref="BL29:BO29"/>
    <mergeCell ref="EJ29:EM29"/>
    <mergeCell ref="EN29:EQ29"/>
    <mergeCell ref="ER29:EU29"/>
    <mergeCell ref="EV29:EY29"/>
    <mergeCell ref="EZ30:FC30"/>
    <mergeCell ref="A29:C29"/>
    <mergeCell ref="D29:S29"/>
    <mergeCell ref="T29:W29"/>
    <mergeCell ref="X29:AA29"/>
    <mergeCell ref="AB29:AE29"/>
    <mergeCell ref="AF29:AI29"/>
    <mergeCell ref="AJ29:AM29"/>
    <mergeCell ref="AN29:AQ29"/>
    <mergeCell ref="EB28:EE28"/>
    <mergeCell ref="DD28:DG28"/>
    <mergeCell ref="DH28:DK28"/>
    <mergeCell ref="DL28:DO28"/>
    <mergeCell ref="DP28:DS28"/>
    <mergeCell ref="DT28:DW28"/>
    <mergeCell ref="DX28:EA28"/>
    <mergeCell ref="BH28:BK28"/>
    <mergeCell ref="BL28:BO28"/>
    <mergeCell ref="CN29:CQ29"/>
    <mergeCell ref="CR29:CU29"/>
    <mergeCell ref="CV29:CY29"/>
    <mergeCell ref="CZ29:DC29"/>
    <mergeCell ref="DD29:DG29"/>
    <mergeCell ref="DH29:DK29"/>
    <mergeCell ref="AR29:AU29"/>
    <mergeCell ref="CZ28:DC28"/>
    <mergeCell ref="AJ28:AM28"/>
    <mergeCell ref="AN28:AQ28"/>
    <mergeCell ref="AR28:AU28"/>
    <mergeCell ref="AV28:AY28"/>
    <mergeCell ref="AZ28:BC28"/>
    <mergeCell ref="BD28:BG28"/>
    <mergeCell ref="EZ28:FC28"/>
    <mergeCell ref="FD28:FG28"/>
    <mergeCell ref="EF28:EI28"/>
    <mergeCell ref="EJ28:EM28"/>
    <mergeCell ref="EN28:EQ28"/>
    <mergeCell ref="ER28:EU28"/>
    <mergeCell ref="EV28:EY28"/>
    <mergeCell ref="A28:C28"/>
    <mergeCell ref="D28:S28"/>
    <mergeCell ref="T28:W28"/>
    <mergeCell ref="X28:AA28"/>
    <mergeCell ref="AB28:AE28"/>
    <mergeCell ref="AF28:AI28"/>
    <mergeCell ref="EJ27:EM27"/>
    <mergeCell ref="EN27:EQ27"/>
    <mergeCell ref="ER27:EU27"/>
    <mergeCell ref="CN27:CQ27"/>
    <mergeCell ref="CR27:CU27"/>
    <mergeCell ref="CV27:CY27"/>
    <mergeCell ref="CZ27:DC27"/>
    <mergeCell ref="DD27:DG27"/>
    <mergeCell ref="DH27:DK27"/>
    <mergeCell ref="AR27:AU27"/>
    <mergeCell ref="AV27:AY27"/>
    <mergeCell ref="AZ27:BC27"/>
    <mergeCell ref="BD27:BG27"/>
    <mergeCell ref="BH27:BK27"/>
    <mergeCell ref="BL27:BO27"/>
    <mergeCell ref="CN28:CQ28"/>
    <mergeCell ref="CR28:CU28"/>
    <mergeCell ref="CV28:CY28"/>
    <mergeCell ref="EV27:EY27"/>
    <mergeCell ref="EZ27:FC27"/>
    <mergeCell ref="FD27:FG27"/>
    <mergeCell ref="DL27:DO27"/>
    <mergeCell ref="DP27:DS27"/>
    <mergeCell ref="DT27:DW27"/>
    <mergeCell ref="DX27:EA27"/>
    <mergeCell ref="EB27:EE27"/>
    <mergeCell ref="EF27:EI27"/>
    <mergeCell ref="EZ26:FC26"/>
    <mergeCell ref="FD26:FG26"/>
    <mergeCell ref="A27:C27"/>
    <mergeCell ref="D27:S27"/>
    <mergeCell ref="T27:W27"/>
    <mergeCell ref="X27:AA27"/>
    <mergeCell ref="AB27:AE27"/>
    <mergeCell ref="AF27:AI27"/>
    <mergeCell ref="AJ27:AM27"/>
    <mergeCell ref="AN27:AQ27"/>
    <mergeCell ref="EB26:EE26"/>
    <mergeCell ref="EF26:EI26"/>
    <mergeCell ref="EJ26:EM26"/>
    <mergeCell ref="EN26:EQ26"/>
    <mergeCell ref="ER26:EU26"/>
    <mergeCell ref="EV26:EY26"/>
    <mergeCell ref="DD26:DG26"/>
    <mergeCell ref="DH26:DK26"/>
    <mergeCell ref="DL26:DO26"/>
    <mergeCell ref="DP26:DS26"/>
    <mergeCell ref="DT26:DW26"/>
    <mergeCell ref="DX26:EA26"/>
    <mergeCell ref="BH26:BK26"/>
    <mergeCell ref="BL26:BO26"/>
    <mergeCell ref="A26:C26"/>
    <mergeCell ref="D26:S26"/>
    <mergeCell ref="T26:W26"/>
    <mergeCell ref="X26:AA26"/>
    <mergeCell ref="AB26:AE26"/>
    <mergeCell ref="AF26:AI26"/>
    <mergeCell ref="CN25:CQ25"/>
    <mergeCell ref="CR25:DK25"/>
    <mergeCell ref="DL25:DO25"/>
    <mergeCell ref="CN26:CQ26"/>
    <mergeCell ref="CR26:CU26"/>
    <mergeCell ref="CV26:CY26"/>
    <mergeCell ref="CZ26:DC26"/>
    <mergeCell ref="AJ26:AM26"/>
    <mergeCell ref="AN26:AQ26"/>
    <mergeCell ref="AR26:AU26"/>
    <mergeCell ref="AV26:AY26"/>
    <mergeCell ref="AZ26:BC26"/>
    <mergeCell ref="BD26:BG26"/>
    <mergeCell ref="BP26:BS26"/>
    <mergeCell ref="BT26:BW26"/>
    <mergeCell ref="BX26:CA26"/>
    <mergeCell ref="CB26:CE26"/>
    <mergeCell ref="CF26:CI26"/>
    <mergeCell ref="DP25:EI25"/>
    <mergeCell ref="EJ25:EM25"/>
    <mergeCell ref="EN25:FG25"/>
    <mergeCell ref="A25:C25"/>
    <mergeCell ref="D25:S25"/>
    <mergeCell ref="T25:W25"/>
    <mergeCell ref="X25:AQ25"/>
    <mergeCell ref="AR25:AU25"/>
    <mergeCell ref="AV25:BO25"/>
    <mergeCell ref="BP25:BS25"/>
    <mergeCell ref="BT25:CM25"/>
    <mergeCell ref="CN24:CQ24"/>
    <mergeCell ref="CR24:DK24"/>
    <mergeCell ref="DL24:DO24"/>
    <mergeCell ref="DP24:EI24"/>
    <mergeCell ref="EJ24:EM24"/>
    <mergeCell ref="EN24:FG24"/>
    <mergeCell ref="A24:C24"/>
    <mergeCell ref="D24:S24"/>
    <mergeCell ref="T24:W24"/>
    <mergeCell ref="X24:AQ24"/>
    <mergeCell ref="AR24:AU24"/>
    <mergeCell ref="AV24:BO24"/>
    <mergeCell ref="BP24:BS24"/>
    <mergeCell ref="BT24:CM24"/>
    <mergeCell ref="EJ22:FG22"/>
    <mergeCell ref="A23:C23"/>
    <mergeCell ref="D23:S23"/>
    <mergeCell ref="T23:AQ23"/>
    <mergeCell ref="AR23:BO23"/>
    <mergeCell ref="CN23:DK23"/>
    <mergeCell ref="DL23:EI23"/>
    <mergeCell ref="EJ23:FG23"/>
    <mergeCell ref="A22:C22"/>
    <mergeCell ref="D22:S22"/>
    <mergeCell ref="T22:AQ22"/>
    <mergeCell ref="AR22:BO22"/>
    <mergeCell ref="CN22:DK22"/>
    <mergeCell ref="DL22:EI22"/>
    <mergeCell ref="BP22:CM22"/>
    <mergeCell ref="BP23:CM23"/>
    <mergeCell ref="EJ20:FG20"/>
    <mergeCell ref="A21:C21"/>
    <mergeCell ref="D21:S21"/>
    <mergeCell ref="T21:AQ21"/>
    <mergeCell ref="AR21:BO21"/>
    <mergeCell ref="CN21:DK21"/>
    <mergeCell ref="DL21:EI21"/>
    <mergeCell ref="EJ21:FG21"/>
    <mergeCell ref="A20:C20"/>
    <mergeCell ref="D20:S20"/>
    <mergeCell ref="T20:AQ20"/>
    <mergeCell ref="AR20:BO20"/>
    <mergeCell ref="CN20:DK20"/>
    <mergeCell ref="DL20:EI20"/>
    <mergeCell ref="BP20:CM20"/>
    <mergeCell ref="BP21:CM21"/>
    <mergeCell ref="EJ18:FG18"/>
    <mergeCell ref="A19:C19"/>
    <mergeCell ref="D19:S19"/>
    <mergeCell ref="T19:AQ19"/>
    <mergeCell ref="AR19:BO19"/>
    <mergeCell ref="CN19:DK19"/>
    <mergeCell ref="DL19:EI19"/>
    <mergeCell ref="EJ19:FG19"/>
    <mergeCell ref="A18:C18"/>
    <mergeCell ref="D18:S18"/>
    <mergeCell ref="T18:AQ18"/>
    <mergeCell ref="AR18:BO18"/>
    <mergeCell ref="CN18:DK18"/>
    <mergeCell ref="DL18:EI18"/>
    <mergeCell ref="BP18:CM18"/>
    <mergeCell ref="BP19:CM19"/>
    <mergeCell ref="EJ16:FG16"/>
    <mergeCell ref="A17:C17"/>
    <mergeCell ref="D17:S17"/>
    <mergeCell ref="T17:AQ17"/>
    <mergeCell ref="AR17:BO17"/>
    <mergeCell ref="CN17:DK17"/>
    <mergeCell ref="DL17:EI17"/>
    <mergeCell ref="EJ17:FG17"/>
    <mergeCell ref="A16:C16"/>
    <mergeCell ref="D16:S16"/>
    <mergeCell ref="T16:AQ16"/>
    <mergeCell ref="AR16:BO16"/>
    <mergeCell ref="CN16:DK16"/>
    <mergeCell ref="DL16:EI16"/>
    <mergeCell ref="BP16:CM16"/>
    <mergeCell ref="BP17:CM17"/>
    <mergeCell ref="EJ14:FG14"/>
    <mergeCell ref="A15:C15"/>
    <mergeCell ref="D15:S15"/>
    <mergeCell ref="T15:AQ15"/>
    <mergeCell ref="AR15:BO15"/>
    <mergeCell ref="CN15:DK15"/>
    <mergeCell ref="DL15:EI15"/>
    <mergeCell ref="EJ15:FG15"/>
    <mergeCell ref="A14:C14"/>
    <mergeCell ref="D14:S14"/>
    <mergeCell ref="T14:AQ14"/>
    <mergeCell ref="AR14:BO14"/>
    <mergeCell ref="CN14:DK14"/>
    <mergeCell ref="DL14:EI14"/>
    <mergeCell ref="BP14:CM14"/>
    <mergeCell ref="BP15:CM15"/>
    <mergeCell ref="A7:FG7"/>
    <mergeCell ref="M8:EM8"/>
    <mergeCell ref="M9:EM9"/>
    <mergeCell ref="A11:C11"/>
    <mergeCell ref="D11:S11"/>
    <mergeCell ref="CN11:FG11"/>
    <mergeCell ref="EJ12:FG12"/>
    <mergeCell ref="A13:C13"/>
    <mergeCell ref="D13:S13"/>
    <mergeCell ref="T13:AQ13"/>
    <mergeCell ref="AR13:BO13"/>
    <mergeCell ref="CN13:DK13"/>
    <mergeCell ref="DL13:EI13"/>
    <mergeCell ref="EJ13:FG13"/>
    <mergeCell ref="A12:C12"/>
    <mergeCell ref="D12:S12"/>
    <mergeCell ref="T12:AQ12"/>
    <mergeCell ref="AR12:BO12"/>
    <mergeCell ref="CN12:DK12"/>
    <mergeCell ref="DL12:EI12"/>
    <mergeCell ref="BP12:CM12"/>
    <mergeCell ref="BP13:CM13"/>
    <mergeCell ref="CJ29:CM29"/>
    <mergeCell ref="BP30:BS30"/>
    <mergeCell ref="BT30:BW30"/>
    <mergeCell ref="BX30:CA30"/>
    <mergeCell ref="CB30:CE30"/>
    <mergeCell ref="CF30:CI30"/>
    <mergeCell ref="CJ30:CM30"/>
    <mergeCell ref="CJ26:CM26"/>
    <mergeCell ref="BP27:BS27"/>
    <mergeCell ref="BT27:BW27"/>
    <mergeCell ref="BX27:CA27"/>
    <mergeCell ref="CB27:CE27"/>
    <mergeCell ref="CF27:CI27"/>
    <mergeCell ref="CJ27:CM27"/>
    <mergeCell ref="BP28:BS28"/>
    <mergeCell ref="BT28:BW28"/>
    <mergeCell ref="BX28:CA28"/>
    <mergeCell ref="CB28:CE28"/>
    <mergeCell ref="CF28:CI28"/>
    <mergeCell ref="CJ28:CM28"/>
    <mergeCell ref="BP39:BS39"/>
    <mergeCell ref="BT39:BW39"/>
    <mergeCell ref="BX39:CA39"/>
    <mergeCell ref="CB39:CE39"/>
    <mergeCell ref="CF39:CI39"/>
    <mergeCell ref="CJ39:CM39"/>
    <mergeCell ref="T11:CM11"/>
    <mergeCell ref="BP36:BS36"/>
    <mergeCell ref="BT36:BW36"/>
    <mergeCell ref="BX36:CA36"/>
    <mergeCell ref="CB36:CE36"/>
    <mergeCell ref="CF36:CI36"/>
    <mergeCell ref="CJ36:CM36"/>
    <mergeCell ref="BP37:BS37"/>
    <mergeCell ref="BT37:BW37"/>
    <mergeCell ref="BX37:CA37"/>
    <mergeCell ref="CB37:CE37"/>
    <mergeCell ref="CF37:CI37"/>
    <mergeCell ref="CJ37:CM37"/>
    <mergeCell ref="BP29:BS29"/>
    <mergeCell ref="BT29:BW29"/>
    <mergeCell ref="BX29:CA29"/>
    <mergeCell ref="CB29:CE29"/>
    <mergeCell ref="CF29:CI29"/>
  </mergeCells>
  <pageMargins left="0.39370078740157483" right="0.39370078740157483" top="0.39370078740157483" bottom="0.39370078740157483" header="0.27559055118110237" footer="0.27559055118110237"/>
  <pageSetup paperSize="8" scale="93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8"/>
    <pageSetUpPr fitToPage="1"/>
  </sheetPr>
  <dimension ref="A1:DI58"/>
  <sheetViews>
    <sheetView view="pageBreakPreview" topLeftCell="A7" zoomScaleNormal="100" zoomScaleSheetLayoutView="100" workbookViewId="0">
      <selection activeCell="AL60" sqref="AL60"/>
    </sheetView>
  </sheetViews>
  <sheetFormatPr defaultColWidth="1.42578125" defaultRowHeight="15.75" x14ac:dyDescent="0.25"/>
  <cols>
    <col min="1" max="16384" width="1.42578125" style="13"/>
  </cols>
  <sheetData>
    <row r="1" spans="1:113" s="6" customFormat="1" ht="11.25" hidden="1" x14ac:dyDescent="0.2">
      <c r="DI1" s="12" t="s">
        <v>0</v>
      </c>
    </row>
    <row r="2" spans="1:113" s="6" customFormat="1" ht="11.25" hidden="1" x14ac:dyDescent="0.2">
      <c r="DI2" s="12" t="s">
        <v>92</v>
      </c>
    </row>
    <row r="3" spans="1:113" s="6" customFormat="1" ht="11.25" hidden="1" x14ac:dyDescent="0.2">
      <c r="DI3" s="12" t="s">
        <v>93</v>
      </c>
    </row>
    <row r="4" spans="1:113" s="6" customFormat="1" ht="11.25" hidden="1" x14ac:dyDescent="0.2">
      <c r="DI4" s="12" t="s">
        <v>1</v>
      </c>
    </row>
    <row r="5" spans="1:113" ht="10.5" hidden="1" customHeight="1" x14ac:dyDescent="0.25"/>
    <row r="6" spans="1:113" s="1" customFormat="1" ht="12.75" hidden="1" x14ac:dyDescent="0.2">
      <c r="DI6" s="14" t="s">
        <v>278</v>
      </c>
    </row>
    <row r="7" spans="1:113" x14ac:dyDescent="0.25">
      <c r="A7" s="56" t="s">
        <v>279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56"/>
      <c r="CR7" s="56"/>
      <c r="CS7" s="56"/>
      <c r="CT7" s="56"/>
      <c r="CU7" s="56"/>
      <c r="CV7" s="56"/>
      <c r="CW7" s="56"/>
      <c r="CX7" s="56"/>
      <c r="CY7" s="56"/>
      <c r="CZ7" s="56"/>
      <c r="DA7" s="56"/>
      <c r="DB7" s="56"/>
      <c r="DC7" s="56"/>
      <c r="DD7" s="56"/>
      <c r="DE7" s="56"/>
      <c r="DF7" s="56"/>
      <c r="DG7" s="56"/>
      <c r="DH7" s="56"/>
      <c r="DI7" s="56"/>
    </row>
    <row r="8" spans="1:113" x14ac:dyDescent="0.25">
      <c r="M8" s="193" t="s">
        <v>642</v>
      </c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3"/>
      <c r="AB8" s="193"/>
      <c r="AC8" s="193"/>
      <c r="AD8" s="193"/>
      <c r="AE8" s="193"/>
      <c r="AF8" s="193"/>
      <c r="AG8" s="193"/>
      <c r="AH8" s="193"/>
      <c r="AI8" s="193"/>
      <c r="AJ8" s="193"/>
      <c r="AK8" s="193"/>
      <c r="AL8" s="193"/>
      <c r="AM8" s="193"/>
      <c r="AN8" s="193"/>
      <c r="AO8" s="193"/>
      <c r="AP8" s="193"/>
      <c r="AQ8" s="193"/>
      <c r="AR8" s="193"/>
      <c r="AS8" s="193"/>
      <c r="AT8" s="193"/>
      <c r="AU8" s="193"/>
      <c r="AV8" s="193"/>
      <c r="AW8" s="193"/>
      <c r="AX8" s="193"/>
      <c r="AY8" s="193"/>
      <c r="AZ8" s="193"/>
      <c r="BA8" s="193"/>
      <c r="BB8" s="193"/>
      <c r="BC8" s="193"/>
      <c r="BD8" s="193"/>
      <c r="BE8" s="193"/>
      <c r="BF8" s="193"/>
      <c r="BG8" s="193"/>
      <c r="BH8" s="193"/>
      <c r="BI8" s="193"/>
      <c r="BJ8" s="193"/>
      <c r="BK8" s="193"/>
      <c r="BL8" s="193"/>
      <c r="BM8" s="193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</row>
    <row r="9" spans="1:113" s="2" customFormat="1" ht="10.5" hidden="1" x14ac:dyDescent="0.2">
      <c r="M9" s="188" t="s">
        <v>88</v>
      </c>
      <c r="N9" s="188"/>
      <c r="O9" s="188"/>
      <c r="P9" s="188"/>
      <c r="Q9" s="188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188"/>
      <c r="AX9" s="188"/>
      <c r="AY9" s="188"/>
      <c r="AZ9" s="188"/>
      <c r="BA9" s="188"/>
      <c r="BB9" s="188"/>
      <c r="BC9" s="188"/>
      <c r="BD9" s="188"/>
      <c r="BE9" s="188"/>
      <c r="BF9" s="188"/>
      <c r="BG9" s="188"/>
      <c r="BH9" s="188"/>
      <c r="BI9" s="188"/>
      <c r="BJ9" s="188"/>
      <c r="BK9" s="188"/>
      <c r="BL9" s="188"/>
      <c r="BM9" s="188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</row>
    <row r="10" spans="1:113" ht="9" customHeight="1" x14ac:dyDescent="0.25"/>
    <row r="11" spans="1:113" s="1" customFormat="1" ht="12.75" x14ac:dyDescent="0.2">
      <c r="A11" s="292" t="s">
        <v>135</v>
      </c>
      <c r="B11" s="293"/>
      <c r="C11" s="293"/>
      <c r="D11" s="294"/>
      <c r="E11" s="292" t="s">
        <v>280</v>
      </c>
      <c r="F11" s="293"/>
      <c r="G11" s="293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3"/>
      <c r="T11" s="293"/>
      <c r="U11" s="293"/>
      <c r="V11" s="293"/>
      <c r="W11" s="293"/>
      <c r="X11" s="293"/>
      <c r="Y11" s="293"/>
      <c r="Z11" s="293"/>
      <c r="AA11" s="293"/>
      <c r="AB11" s="293"/>
      <c r="AC11" s="293"/>
      <c r="AD11" s="293"/>
      <c r="AE11" s="293"/>
      <c r="AF11" s="293"/>
      <c r="AG11" s="293"/>
      <c r="AH11" s="293"/>
      <c r="AI11" s="293"/>
      <c r="AJ11" s="293"/>
      <c r="AK11" s="294"/>
      <c r="AL11" s="293" t="s">
        <v>281</v>
      </c>
      <c r="AM11" s="293"/>
      <c r="AN11" s="293"/>
      <c r="AO11" s="293"/>
      <c r="AP11" s="293"/>
      <c r="AQ11" s="293"/>
      <c r="AR11" s="293"/>
      <c r="AS11" s="293"/>
      <c r="AT11" s="293"/>
      <c r="AU11" s="293"/>
      <c r="AV11" s="293"/>
      <c r="AW11" s="293"/>
      <c r="AX11" s="293"/>
      <c r="AY11" s="293"/>
      <c r="AZ11" s="293"/>
      <c r="BA11" s="293"/>
      <c r="BB11" s="293"/>
      <c r="BC11" s="293"/>
      <c r="BD11" s="293"/>
      <c r="BE11" s="293"/>
      <c r="BF11" s="293"/>
      <c r="BG11" s="293"/>
      <c r="BH11" s="293"/>
      <c r="BI11" s="293"/>
      <c r="BJ11" s="293"/>
      <c r="BK11" s="293"/>
      <c r="BL11" s="293"/>
      <c r="BM11" s="293"/>
      <c r="BN11" s="293"/>
      <c r="BO11" s="293"/>
      <c r="BP11" s="293"/>
      <c r="BQ11" s="293"/>
      <c r="BR11" s="293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  <c r="CC11" s="293"/>
      <c r="CD11" s="293"/>
      <c r="CE11" s="293"/>
      <c r="CF11" s="293"/>
      <c r="CG11" s="293"/>
      <c r="CH11" s="293"/>
      <c r="CI11" s="293"/>
      <c r="CJ11" s="293"/>
      <c r="CK11" s="293"/>
      <c r="CL11" s="293"/>
      <c r="CM11" s="293"/>
      <c r="CN11" s="293"/>
      <c r="CO11" s="293"/>
      <c r="CP11" s="293"/>
      <c r="CQ11" s="293"/>
      <c r="CR11" s="293"/>
      <c r="CS11" s="293"/>
      <c r="CT11" s="293"/>
      <c r="CU11" s="294"/>
      <c r="CV11" s="292" t="s">
        <v>282</v>
      </c>
      <c r="CW11" s="293"/>
      <c r="CX11" s="293"/>
      <c r="CY11" s="293"/>
      <c r="CZ11" s="293"/>
      <c r="DA11" s="293"/>
      <c r="DB11" s="293"/>
      <c r="DC11" s="293"/>
      <c r="DD11" s="293"/>
      <c r="DE11" s="293"/>
      <c r="DF11" s="293"/>
      <c r="DG11" s="293"/>
      <c r="DH11" s="293"/>
      <c r="DI11" s="294"/>
    </row>
    <row r="12" spans="1:113" s="1" customFormat="1" ht="12.75" x14ac:dyDescent="0.2">
      <c r="A12" s="295" t="s">
        <v>139</v>
      </c>
      <c r="B12" s="296"/>
      <c r="C12" s="296"/>
      <c r="D12" s="297"/>
      <c r="E12" s="295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296"/>
      <c r="W12" s="296"/>
      <c r="X12" s="296"/>
      <c r="Y12" s="296"/>
      <c r="Z12" s="296"/>
      <c r="AA12" s="296"/>
      <c r="AB12" s="296"/>
      <c r="AC12" s="296"/>
      <c r="AD12" s="296"/>
      <c r="AE12" s="296"/>
      <c r="AF12" s="296"/>
      <c r="AG12" s="296"/>
      <c r="AH12" s="296"/>
      <c r="AI12" s="296"/>
      <c r="AJ12" s="296"/>
      <c r="AK12" s="297"/>
      <c r="AL12" s="296" t="s">
        <v>283</v>
      </c>
      <c r="AM12" s="296"/>
      <c r="AN12" s="296"/>
      <c r="AO12" s="296"/>
      <c r="AP12" s="296"/>
      <c r="AQ12" s="296"/>
      <c r="AR12" s="296"/>
      <c r="AS12" s="296"/>
      <c r="AT12" s="296"/>
      <c r="AU12" s="296"/>
      <c r="AV12" s="296"/>
      <c r="AW12" s="296"/>
      <c r="AX12" s="296"/>
      <c r="AY12" s="296"/>
      <c r="AZ12" s="296"/>
      <c r="BA12" s="296"/>
      <c r="BB12" s="296"/>
      <c r="BC12" s="296"/>
      <c r="BD12" s="298"/>
      <c r="BE12" s="298"/>
      <c r="BF12" s="298"/>
      <c r="BG12" s="298"/>
      <c r="BH12" s="298"/>
      <c r="BI12" s="298"/>
      <c r="BJ12" s="298"/>
      <c r="BK12" s="298"/>
      <c r="BL12" s="298"/>
      <c r="BM12" s="296"/>
      <c r="BN12" s="296"/>
      <c r="BO12" s="296"/>
      <c r="BP12" s="296"/>
      <c r="BQ12" s="296"/>
      <c r="BR12" s="296"/>
      <c r="BS12" s="296"/>
      <c r="BT12" s="296"/>
      <c r="BU12" s="296"/>
      <c r="BV12" s="296"/>
      <c r="BW12" s="296"/>
      <c r="BX12" s="296"/>
      <c r="BY12" s="296"/>
      <c r="BZ12" s="296"/>
      <c r="CA12" s="296"/>
      <c r="CB12" s="296"/>
      <c r="CC12" s="296"/>
      <c r="CD12" s="296"/>
      <c r="CE12" s="296"/>
      <c r="CF12" s="296"/>
      <c r="CG12" s="296"/>
      <c r="CH12" s="296"/>
      <c r="CI12" s="296"/>
      <c r="CJ12" s="296"/>
      <c r="CK12" s="296"/>
      <c r="CL12" s="296"/>
      <c r="CM12" s="296"/>
      <c r="CN12" s="296"/>
      <c r="CO12" s="296"/>
      <c r="CP12" s="296"/>
      <c r="CQ12" s="296"/>
      <c r="CR12" s="296"/>
      <c r="CS12" s="296"/>
      <c r="CT12" s="296"/>
      <c r="CU12" s="297"/>
      <c r="CV12" s="295" t="s">
        <v>284</v>
      </c>
      <c r="CW12" s="296"/>
      <c r="CX12" s="296"/>
      <c r="CY12" s="296"/>
      <c r="CZ12" s="296"/>
      <c r="DA12" s="296"/>
      <c r="DB12" s="296"/>
      <c r="DC12" s="296"/>
      <c r="DD12" s="296"/>
      <c r="DE12" s="296"/>
      <c r="DF12" s="296"/>
      <c r="DG12" s="296"/>
      <c r="DH12" s="296"/>
      <c r="DI12" s="297"/>
    </row>
    <row r="13" spans="1:113" s="1" customFormat="1" ht="12.75" x14ac:dyDescent="0.2">
      <c r="A13" s="295"/>
      <c r="B13" s="296"/>
      <c r="C13" s="296"/>
      <c r="D13" s="297"/>
      <c r="E13" s="295"/>
      <c r="F13" s="296"/>
      <c r="G13" s="296"/>
      <c r="H13" s="296"/>
      <c r="I13" s="296"/>
      <c r="J13" s="296"/>
      <c r="K13" s="296"/>
      <c r="L13" s="296"/>
      <c r="M13" s="296"/>
      <c r="N13" s="296"/>
      <c r="O13" s="296"/>
      <c r="P13" s="296"/>
      <c r="Q13" s="296"/>
      <c r="R13" s="296"/>
      <c r="S13" s="296"/>
      <c r="T13" s="296"/>
      <c r="U13" s="296"/>
      <c r="V13" s="296"/>
      <c r="W13" s="296"/>
      <c r="X13" s="296"/>
      <c r="Y13" s="296"/>
      <c r="Z13" s="296"/>
      <c r="AA13" s="296"/>
      <c r="AB13" s="296"/>
      <c r="AC13" s="296"/>
      <c r="AD13" s="296"/>
      <c r="AE13" s="296"/>
      <c r="AF13" s="296"/>
      <c r="AG13" s="296"/>
      <c r="AH13" s="296"/>
      <c r="AI13" s="296"/>
      <c r="AJ13" s="296"/>
      <c r="AK13" s="297"/>
      <c r="AL13" s="293" t="s">
        <v>285</v>
      </c>
      <c r="AM13" s="293"/>
      <c r="AN13" s="293"/>
      <c r="AO13" s="293"/>
      <c r="AP13" s="293"/>
      <c r="AQ13" s="293"/>
      <c r="AR13" s="293"/>
      <c r="AS13" s="293"/>
      <c r="AT13" s="293"/>
      <c r="AU13" s="293"/>
      <c r="AV13" s="293"/>
      <c r="AW13" s="293"/>
      <c r="AX13" s="293"/>
      <c r="AY13" s="293"/>
      <c r="AZ13" s="293"/>
      <c r="BA13" s="293"/>
      <c r="BB13" s="293"/>
      <c r="BC13" s="294"/>
      <c r="BD13" s="292" t="s">
        <v>286</v>
      </c>
      <c r="BE13" s="293"/>
      <c r="BF13" s="293"/>
      <c r="BG13" s="293"/>
      <c r="BH13" s="293"/>
      <c r="BI13" s="293"/>
      <c r="BJ13" s="293"/>
      <c r="BK13" s="293"/>
      <c r="BL13" s="294"/>
      <c r="BM13" s="293" t="s">
        <v>287</v>
      </c>
      <c r="BN13" s="293"/>
      <c r="BO13" s="293"/>
      <c r="BP13" s="293"/>
      <c r="BQ13" s="293"/>
      <c r="BR13" s="293"/>
      <c r="BS13" s="293"/>
      <c r="BT13" s="293"/>
      <c r="BU13" s="293"/>
      <c r="BV13" s="293"/>
      <c r="BW13" s="293"/>
      <c r="BX13" s="293"/>
      <c r="BY13" s="293"/>
      <c r="BZ13" s="293"/>
      <c r="CA13" s="293"/>
      <c r="CB13" s="293"/>
      <c r="CC13" s="293"/>
      <c r="CD13" s="293"/>
      <c r="CE13" s="293"/>
      <c r="CF13" s="293"/>
      <c r="CG13" s="293"/>
      <c r="CH13" s="293"/>
      <c r="CI13" s="293"/>
      <c r="CJ13" s="293"/>
      <c r="CK13" s="293"/>
      <c r="CL13" s="293"/>
      <c r="CM13" s="293"/>
      <c r="CN13" s="293"/>
      <c r="CO13" s="293"/>
      <c r="CP13" s="293"/>
      <c r="CQ13" s="293"/>
      <c r="CR13" s="293"/>
      <c r="CS13" s="293"/>
      <c r="CT13" s="293"/>
      <c r="CU13" s="294"/>
      <c r="CV13" s="295" t="s">
        <v>288</v>
      </c>
      <c r="CW13" s="296"/>
      <c r="CX13" s="296"/>
      <c r="CY13" s="296"/>
      <c r="CZ13" s="296"/>
      <c r="DA13" s="296"/>
      <c r="DB13" s="296"/>
      <c r="DC13" s="296"/>
      <c r="DD13" s="296"/>
      <c r="DE13" s="296"/>
      <c r="DF13" s="296"/>
      <c r="DG13" s="296"/>
      <c r="DH13" s="296"/>
      <c r="DI13" s="297"/>
    </row>
    <row r="14" spans="1:113" s="1" customFormat="1" ht="12.75" x14ac:dyDescent="0.2">
      <c r="A14" s="295"/>
      <c r="B14" s="296"/>
      <c r="C14" s="296"/>
      <c r="D14" s="297"/>
      <c r="E14" s="295"/>
      <c r="F14" s="296"/>
      <c r="G14" s="296"/>
      <c r="H14" s="296"/>
      <c r="I14" s="296"/>
      <c r="J14" s="296"/>
      <c r="K14" s="296"/>
      <c r="L14" s="296"/>
      <c r="M14" s="296"/>
      <c r="N14" s="296"/>
      <c r="O14" s="296"/>
      <c r="P14" s="296"/>
      <c r="Q14" s="296"/>
      <c r="R14" s="296"/>
      <c r="S14" s="296"/>
      <c r="T14" s="296"/>
      <c r="U14" s="296"/>
      <c r="V14" s="296"/>
      <c r="W14" s="296"/>
      <c r="X14" s="296"/>
      <c r="Y14" s="296"/>
      <c r="Z14" s="296"/>
      <c r="AA14" s="296"/>
      <c r="AB14" s="296"/>
      <c r="AC14" s="296"/>
      <c r="AD14" s="296"/>
      <c r="AE14" s="296"/>
      <c r="AF14" s="296"/>
      <c r="AG14" s="296"/>
      <c r="AH14" s="296"/>
      <c r="AI14" s="296"/>
      <c r="AJ14" s="296"/>
      <c r="AK14" s="297"/>
      <c r="AL14" s="296" t="s">
        <v>289</v>
      </c>
      <c r="AM14" s="296"/>
      <c r="AN14" s="296"/>
      <c r="AO14" s="296"/>
      <c r="AP14" s="296"/>
      <c r="AQ14" s="296"/>
      <c r="AR14" s="296"/>
      <c r="AS14" s="296"/>
      <c r="AT14" s="296"/>
      <c r="AU14" s="296"/>
      <c r="AV14" s="296"/>
      <c r="AW14" s="296"/>
      <c r="AX14" s="296"/>
      <c r="AY14" s="296"/>
      <c r="AZ14" s="296"/>
      <c r="BA14" s="296"/>
      <c r="BB14" s="296"/>
      <c r="BC14" s="297"/>
      <c r="BD14" s="295"/>
      <c r="BE14" s="296"/>
      <c r="BF14" s="296"/>
      <c r="BG14" s="296"/>
      <c r="BH14" s="296"/>
      <c r="BI14" s="296"/>
      <c r="BJ14" s="296"/>
      <c r="BK14" s="296"/>
      <c r="BL14" s="297"/>
      <c r="BM14" s="296" t="s">
        <v>290</v>
      </c>
      <c r="BN14" s="296"/>
      <c r="BO14" s="296"/>
      <c r="BP14" s="296"/>
      <c r="BQ14" s="296"/>
      <c r="BR14" s="296"/>
      <c r="BS14" s="296"/>
      <c r="BT14" s="296"/>
      <c r="BU14" s="296"/>
      <c r="BV14" s="296"/>
      <c r="BW14" s="296"/>
      <c r="BX14" s="296"/>
      <c r="BY14" s="296"/>
      <c r="BZ14" s="296"/>
      <c r="CA14" s="296"/>
      <c r="CB14" s="296"/>
      <c r="CC14" s="296"/>
      <c r="CD14" s="296"/>
      <c r="CE14" s="296"/>
      <c r="CF14" s="296"/>
      <c r="CG14" s="296"/>
      <c r="CH14" s="296"/>
      <c r="CI14" s="296"/>
      <c r="CJ14" s="296"/>
      <c r="CK14" s="296"/>
      <c r="CL14" s="296"/>
      <c r="CM14" s="296"/>
      <c r="CN14" s="296"/>
      <c r="CO14" s="296"/>
      <c r="CP14" s="296"/>
      <c r="CQ14" s="296"/>
      <c r="CR14" s="296"/>
      <c r="CS14" s="296"/>
      <c r="CT14" s="296"/>
      <c r="CU14" s="297"/>
      <c r="CV14" s="295"/>
      <c r="CW14" s="296"/>
      <c r="CX14" s="296"/>
      <c r="CY14" s="296"/>
      <c r="CZ14" s="296"/>
      <c r="DA14" s="296"/>
      <c r="DB14" s="296"/>
      <c r="DC14" s="296"/>
      <c r="DD14" s="296"/>
      <c r="DE14" s="296"/>
      <c r="DF14" s="296"/>
      <c r="DG14" s="296"/>
      <c r="DH14" s="296"/>
      <c r="DI14" s="297"/>
    </row>
    <row r="15" spans="1:113" s="1" customFormat="1" ht="12.75" x14ac:dyDescent="0.2">
      <c r="A15" s="295"/>
      <c r="B15" s="296"/>
      <c r="C15" s="296"/>
      <c r="D15" s="297"/>
      <c r="E15" s="295"/>
      <c r="F15" s="296"/>
      <c r="G15" s="296"/>
      <c r="H15" s="296"/>
      <c r="I15" s="296"/>
      <c r="J15" s="296"/>
      <c r="K15" s="296"/>
      <c r="L15" s="296"/>
      <c r="M15" s="296"/>
      <c r="N15" s="296"/>
      <c r="O15" s="296"/>
      <c r="P15" s="296"/>
      <c r="Q15" s="296"/>
      <c r="R15" s="296"/>
      <c r="S15" s="296"/>
      <c r="T15" s="296"/>
      <c r="U15" s="296"/>
      <c r="V15" s="296"/>
      <c r="W15" s="296"/>
      <c r="X15" s="296"/>
      <c r="Y15" s="296"/>
      <c r="Z15" s="296"/>
      <c r="AA15" s="296"/>
      <c r="AB15" s="296"/>
      <c r="AC15" s="296"/>
      <c r="AD15" s="296"/>
      <c r="AE15" s="296"/>
      <c r="AF15" s="296"/>
      <c r="AG15" s="296"/>
      <c r="AH15" s="296"/>
      <c r="AI15" s="296"/>
      <c r="AJ15" s="296"/>
      <c r="AK15" s="297"/>
      <c r="AL15" s="296" t="s">
        <v>291</v>
      </c>
      <c r="AM15" s="296"/>
      <c r="AN15" s="296"/>
      <c r="AO15" s="296"/>
      <c r="AP15" s="296"/>
      <c r="AQ15" s="296"/>
      <c r="AR15" s="296"/>
      <c r="AS15" s="296"/>
      <c r="AT15" s="296"/>
      <c r="AU15" s="296"/>
      <c r="AV15" s="296"/>
      <c r="AW15" s="296"/>
      <c r="AX15" s="296"/>
      <c r="AY15" s="296"/>
      <c r="AZ15" s="296"/>
      <c r="BA15" s="296"/>
      <c r="BB15" s="296"/>
      <c r="BC15" s="297"/>
      <c r="BD15" s="295"/>
      <c r="BE15" s="296"/>
      <c r="BF15" s="296"/>
      <c r="BG15" s="296"/>
      <c r="BH15" s="296"/>
      <c r="BI15" s="296"/>
      <c r="BJ15" s="296"/>
      <c r="BK15" s="296"/>
      <c r="BL15" s="297"/>
      <c r="BM15" s="296" t="s">
        <v>292</v>
      </c>
      <c r="BN15" s="296"/>
      <c r="BO15" s="296"/>
      <c r="BP15" s="296"/>
      <c r="BQ15" s="296"/>
      <c r="BR15" s="296"/>
      <c r="BS15" s="296"/>
      <c r="BT15" s="296"/>
      <c r="BU15" s="296"/>
      <c r="BV15" s="296"/>
      <c r="BW15" s="296"/>
      <c r="BX15" s="296"/>
      <c r="BY15" s="296"/>
      <c r="BZ15" s="296"/>
      <c r="CA15" s="296"/>
      <c r="CB15" s="296"/>
      <c r="CC15" s="296"/>
      <c r="CD15" s="296"/>
      <c r="CE15" s="296"/>
      <c r="CF15" s="296"/>
      <c r="CG15" s="296"/>
      <c r="CH15" s="296"/>
      <c r="CI15" s="296"/>
      <c r="CJ15" s="296"/>
      <c r="CK15" s="296"/>
      <c r="CL15" s="296"/>
      <c r="CM15" s="296"/>
      <c r="CN15" s="296"/>
      <c r="CO15" s="296"/>
      <c r="CP15" s="296"/>
      <c r="CQ15" s="296"/>
      <c r="CR15" s="296"/>
      <c r="CS15" s="296"/>
      <c r="CT15" s="296"/>
      <c r="CU15" s="297"/>
      <c r="CV15" s="295"/>
      <c r="CW15" s="296"/>
      <c r="CX15" s="296"/>
      <c r="CY15" s="296"/>
      <c r="CZ15" s="296"/>
      <c r="DA15" s="296"/>
      <c r="DB15" s="296"/>
      <c r="DC15" s="296"/>
      <c r="DD15" s="296"/>
      <c r="DE15" s="296"/>
      <c r="DF15" s="296"/>
      <c r="DG15" s="296"/>
      <c r="DH15" s="296"/>
      <c r="DI15" s="297"/>
    </row>
    <row r="16" spans="1:113" s="1" customFormat="1" ht="12.75" x14ac:dyDescent="0.2">
      <c r="A16" s="295"/>
      <c r="B16" s="296"/>
      <c r="C16" s="296"/>
      <c r="D16" s="297"/>
      <c r="E16" s="295"/>
      <c r="F16" s="296"/>
      <c r="G16" s="296"/>
      <c r="H16" s="296"/>
      <c r="I16" s="296"/>
      <c r="J16" s="296"/>
      <c r="K16" s="296"/>
      <c r="L16" s="296"/>
      <c r="M16" s="296"/>
      <c r="N16" s="296"/>
      <c r="O16" s="296"/>
      <c r="P16" s="296"/>
      <c r="Q16" s="296"/>
      <c r="R16" s="296"/>
      <c r="S16" s="296"/>
      <c r="T16" s="296"/>
      <c r="U16" s="296"/>
      <c r="V16" s="296"/>
      <c r="W16" s="296"/>
      <c r="X16" s="296"/>
      <c r="Y16" s="296"/>
      <c r="Z16" s="296"/>
      <c r="AA16" s="296"/>
      <c r="AB16" s="296"/>
      <c r="AC16" s="296"/>
      <c r="AD16" s="296"/>
      <c r="AE16" s="296"/>
      <c r="AF16" s="296"/>
      <c r="AG16" s="296"/>
      <c r="AH16" s="296"/>
      <c r="AI16" s="296"/>
      <c r="AJ16" s="296"/>
      <c r="AK16" s="297"/>
      <c r="AL16" s="296" t="s">
        <v>293</v>
      </c>
      <c r="AM16" s="296"/>
      <c r="AN16" s="296"/>
      <c r="AO16" s="296"/>
      <c r="AP16" s="296"/>
      <c r="AQ16" s="296"/>
      <c r="AR16" s="296"/>
      <c r="AS16" s="296"/>
      <c r="AT16" s="296"/>
      <c r="AU16" s="296"/>
      <c r="AV16" s="296"/>
      <c r="AW16" s="296"/>
      <c r="AX16" s="296"/>
      <c r="AY16" s="296"/>
      <c r="AZ16" s="296"/>
      <c r="BA16" s="296"/>
      <c r="BB16" s="296"/>
      <c r="BC16" s="297"/>
      <c r="BD16" s="295"/>
      <c r="BE16" s="296"/>
      <c r="BF16" s="296"/>
      <c r="BG16" s="296"/>
      <c r="BH16" s="296"/>
      <c r="BI16" s="296"/>
      <c r="BJ16" s="296"/>
      <c r="BK16" s="296"/>
      <c r="BL16" s="297"/>
      <c r="BM16" s="296" t="s">
        <v>294</v>
      </c>
      <c r="BN16" s="296"/>
      <c r="BO16" s="296"/>
      <c r="BP16" s="296"/>
      <c r="BQ16" s="296"/>
      <c r="BR16" s="296"/>
      <c r="BS16" s="296"/>
      <c r="BT16" s="296"/>
      <c r="BU16" s="296"/>
      <c r="BV16" s="296"/>
      <c r="BW16" s="296"/>
      <c r="BX16" s="296"/>
      <c r="BY16" s="296"/>
      <c r="BZ16" s="296"/>
      <c r="CA16" s="296"/>
      <c r="CB16" s="296"/>
      <c r="CC16" s="296"/>
      <c r="CD16" s="296"/>
      <c r="CE16" s="296"/>
      <c r="CF16" s="296"/>
      <c r="CG16" s="296"/>
      <c r="CH16" s="296"/>
      <c r="CI16" s="296"/>
      <c r="CJ16" s="296"/>
      <c r="CK16" s="296"/>
      <c r="CL16" s="296"/>
      <c r="CM16" s="296"/>
      <c r="CN16" s="296"/>
      <c r="CO16" s="296"/>
      <c r="CP16" s="296"/>
      <c r="CQ16" s="296"/>
      <c r="CR16" s="296"/>
      <c r="CS16" s="296"/>
      <c r="CT16" s="296"/>
      <c r="CU16" s="297"/>
      <c r="CV16" s="295"/>
      <c r="CW16" s="296"/>
      <c r="CX16" s="296"/>
      <c r="CY16" s="296"/>
      <c r="CZ16" s="296"/>
      <c r="DA16" s="296"/>
      <c r="DB16" s="296"/>
      <c r="DC16" s="296"/>
      <c r="DD16" s="296"/>
      <c r="DE16" s="296"/>
      <c r="DF16" s="296"/>
      <c r="DG16" s="296"/>
      <c r="DH16" s="296"/>
      <c r="DI16" s="297"/>
    </row>
    <row r="17" spans="1:113" s="1" customFormat="1" ht="12.75" x14ac:dyDescent="0.2">
      <c r="A17" s="295"/>
      <c r="B17" s="296"/>
      <c r="C17" s="296"/>
      <c r="D17" s="297"/>
      <c r="E17" s="295"/>
      <c r="F17" s="296"/>
      <c r="G17" s="296"/>
      <c r="H17" s="296"/>
      <c r="I17" s="296"/>
      <c r="J17" s="296"/>
      <c r="K17" s="296"/>
      <c r="L17" s="296"/>
      <c r="M17" s="296"/>
      <c r="N17" s="296"/>
      <c r="O17" s="296"/>
      <c r="P17" s="296"/>
      <c r="Q17" s="296"/>
      <c r="R17" s="296"/>
      <c r="S17" s="296"/>
      <c r="T17" s="296"/>
      <c r="U17" s="296"/>
      <c r="V17" s="296"/>
      <c r="W17" s="296"/>
      <c r="X17" s="296"/>
      <c r="Y17" s="296"/>
      <c r="Z17" s="296"/>
      <c r="AA17" s="296"/>
      <c r="AB17" s="296"/>
      <c r="AC17" s="296"/>
      <c r="AD17" s="296"/>
      <c r="AE17" s="296"/>
      <c r="AF17" s="296"/>
      <c r="AG17" s="296"/>
      <c r="AH17" s="296"/>
      <c r="AI17" s="296"/>
      <c r="AJ17" s="296"/>
      <c r="AK17" s="297"/>
      <c r="AL17" s="296" t="s">
        <v>295</v>
      </c>
      <c r="AM17" s="296"/>
      <c r="AN17" s="296"/>
      <c r="AO17" s="296"/>
      <c r="AP17" s="296"/>
      <c r="AQ17" s="296"/>
      <c r="AR17" s="296"/>
      <c r="AS17" s="296"/>
      <c r="AT17" s="296"/>
      <c r="AU17" s="296"/>
      <c r="AV17" s="296"/>
      <c r="AW17" s="296"/>
      <c r="AX17" s="296"/>
      <c r="AY17" s="296"/>
      <c r="AZ17" s="296"/>
      <c r="BA17" s="296"/>
      <c r="BB17" s="296"/>
      <c r="BC17" s="297"/>
      <c r="BD17" s="295"/>
      <c r="BE17" s="296"/>
      <c r="BF17" s="296"/>
      <c r="BG17" s="296"/>
      <c r="BH17" s="296"/>
      <c r="BI17" s="296"/>
      <c r="BJ17" s="296"/>
      <c r="BK17" s="296"/>
      <c r="BL17" s="297"/>
      <c r="BM17" s="296" t="s">
        <v>296</v>
      </c>
      <c r="BN17" s="296"/>
      <c r="BO17" s="296"/>
      <c r="BP17" s="296"/>
      <c r="BQ17" s="296"/>
      <c r="BR17" s="296"/>
      <c r="BS17" s="296"/>
      <c r="BT17" s="296"/>
      <c r="BU17" s="296"/>
      <c r="BV17" s="296"/>
      <c r="BW17" s="296"/>
      <c r="BX17" s="296"/>
      <c r="BY17" s="296"/>
      <c r="BZ17" s="296"/>
      <c r="CA17" s="296"/>
      <c r="CB17" s="296"/>
      <c r="CC17" s="296"/>
      <c r="CD17" s="296"/>
      <c r="CE17" s="296"/>
      <c r="CF17" s="296"/>
      <c r="CG17" s="296"/>
      <c r="CH17" s="296"/>
      <c r="CI17" s="296"/>
      <c r="CJ17" s="296"/>
      <c r="CK17" s="296"/>
      <c r="CL17" s="296"/>
      <c r="CM17" s="296"/>
      <c r="CN17" s="296"/>
      <c r="CO17" s="296"/>
      <c r="CP17" s="296"/>
      <c r="CQ17" s="296"/>
      <c r="CR17" s="296"/>
      <c r="CS17" s="296"/>
      <c r="CT17" s="296"/>
      <c r="CU17" s="297"/>
      <c r="CV17" s="295"/>
      <c r="CW17" s="296"/>
      <c r="CX17" s="296"/>
      <c r="CY17" s="296"/>
      <c r="CZ17" s="296"/>
      <c r="DA17" s="296"/>
      <c r="DB17" s="296"/>
      <c r="DC17" s="296"/>
      <c r="DD17" s="296"/>
      <c r="DE17" s="296"/>
      <c r="DF17" s="296"/>
      <c r="DG17" s="296"/>
      <c r="DH17" s="296"/>
      <c r="DI17" s="297"/>
    </row>
    <row r="18" spans="1:113" s="1" customFormat="1" ht="12.75" x14ac:dyDescent="0.2">
      <c r="A18" s="295"/>
      <c r="B18" s="296"/>
      <c r="C18" s="296"/>
      <c r="D18" s="297"/>
      <c r="E18" s="295"/>
      <c r="F18" s="296"/>
      <c r="G18" s="296"/>
      <c r="H18" s="296"/>
      <c r="I18" s="296"/>
      <c r="J18" s="296"/>
      <c r="K18" s="296"/>
      <c r="L18" s="296"/>
      <c r="M18" s="296"/>
      <c r="N18" s="296"/>
      <c r="O18" s="296"/>
      <c r="P18" s="296"/>
      <c r="Q18" s="296"/>
      <c r="R18" s="296"/>
      <c r="S18" s="296"/>
      <c r="T18" s="296"/>
      <c r="U18" s="296"/>
      <c r="V18" s="296"/>
      <c r="W18" s="296"/>
      <c r="X18" s="296"/>
      <c r="Y18" s="296"/>
      <c r="Z18" s="296"/>
      <c r="AA18" s="296"/>
      <c r="AB18" s="296"/>
      <c r="AC18" s="296"/>
      <c r="AD18" s="296"/>
      <c r="AE18" s="296"/>
      <c r="AF18" s="296"/>
      <c r="AG18" s="296"/>
      <c r="AH18" s="296"/>
      <c r="AI18" s="296"/>
      <c r="AJ18" s="296"/>
      <c r="AK18" s="297"/>
      <c r="AL18" s="296" t="s">
        <v>297</v>
      </c>
      <c r="AM18" s="296"/>
      <c r="AN18" s="296"/>
      <c r="AO18" s="296"/>
      <c r="AP18" s="296"/>
      <c r="AQ18" s="296"/>
      <c r="AR18" s="296"/>
      <c r="AS18" s="296"/>
      <c r="AT18" s="296"/>
      <c r="AU18" s="296"/>
      <c r="AV18" s="296"/>
      <c r="AW18" s="296"/>
      <c r="AX18" s="296"/>
      <c r="AY18" s="296"/>
      <c r="AZ18" s="296"/>
      <c r="BA18" s="296"/>
      <c r="BB18" s="296"/>
      <c r="BC18" s="297"/>
      <c r="BD18" s="295"/>
      <c r="BE18" s="296"/>
      <c r="BF18" s="296"/>
      <c r="BG18" s="296"/>
      <c r="BH18" s="296"/>
      <c r="BI18" s="296"/>
      <c r="BJ18" s="296"/>
      <c r="BK18" s="296"/>
      <c r="BL18" s="297"/>
      <c r="BM18" s="296"/>
      <c r="BN18" s="296"/>
      <c r="BO18" s="296"/>
      <c r="BP18" s="296"/>
      <c r="BQ18" s="296"/>
      <c r="BR18" s="296"/>
      <c r="BS18" s="296"/>
      <c r="BT18" s="296"/>
      <c r="BU18" s="296"/>
      <c r="BV18" s="296"/>
      <c r="BW18" s="296"/>
      <c r="BX18" s="296"/>
      <c r="BY18" s="296"/>
      <c r="BZ18" s="296"/>
      <c r="CA18" s="296"/>
      <c r="CB18" s="296"/>
      <c r="CC18" s="296"/>
      <c r="CD18" s="296"/>
      <c r="CE18" s="296"/>
      <c r="CF18" s="296"/>
      <c r="CG18" s="296"/>
      <c r="CH18" s="296"/>
      <c r="CI18" s="296"/>
      <c r="CJ18" s="296"/>
      <c r="CK18" s="296"/>
      <c r="CL18" s="296"/>
      <c r="CM18" s="296"/>
      <c r="CN18" s="296"/>
      <c r="CO18" s="296"/>
      <c r="CP18" s="296"/>
      <c r="CQ18" s="296"/>
      <c r="CR18" s="296"/>
      <c r="CS18" s="296"/>
      <c r="CT18" s="296"/>
      <c r="CU18" s="297"/>
      <c r="CV18" s="295"/>
      <c r="CW18" s="296"/>
      <c r="CX18" s="296"/>
      <c r="CY18" s="296"/>
      <c r="CZ18" s="296"/>
      <c r="DA18" s="296"/>
      <c r="DB18" s="296"/>
      <c r="DC18" s="296"/>
      <c r="DD18" s="296"/>
      <c r="DE18" s="296"/>
      <c r="DF18" s="296"/>
      <c r="DG18" s="296"/>
      <c r="DH18" s="296"/>
      <c r="DI18" s="297"/>
    </row>
    <row r="19" spans="1:113" s="1" customFormat="1" ht="12.75" x14ac:dyDescent="0.2">
      <c r="A19" s="295"/>
      <c r="B19" s="296"/>
      <c r="C19" s="296"/>
      <c r="D19" s="297"/>
      <c r="E19" s="295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/>
      <c r="V19" s="296"/>
      <c r="W19" s="296"/>
      <c r="X19" s="296"/>
      <c r="Y19" s="296"/>
      <c r="Z19" s="296"/>
      <c r="AA19" s="296"/>
      <c r="AB19" s="296"/>
      <c r="AC19" s="296"/>
      <c r="AD19" s="296"/>
      <c r="AE19" s="296"/>
      <c r="AF19" s="296"/>
      <c r="AG19" s="296"/>
      <c r="AH19" s="296"/>
      <c r="AI19" s="296"/>
      <c r="AJ19" s="296"/>
      <c r="AK19" s="297"/>
      <c r="AL19" s="298" t="s">
        <v>298</v>
      </c>
      <c r="AM19" s="298"/>
      <c r="AN19" s="298"/>
      <c r="AO19" s="298"/>
      <c r="AP19" s="298"/>
      <c r="AQ19" s="298"/>
      <c r="AR19" s="298"/>
      <c r="AS19" s="298"/>
      <c r="AT19" s="298"/>
      <c r="AU19" s="298"/>
      <c r="AV19" s="298"/>
      <c r="AW19" s="298"/>
      <c r="AX19" s="298"/>
      <c r="AY19" s="298"/>
      <c r="AZ19" s="298"/>
      <c r="BA19" s="298"/>
      <c r="BB19" s="298"/>
      <c r="BC19" s="299"/>
      <c r="BD19" s="295"/>
      <c r="BE19" s="296"/>
      <c r="BF19" s="296"/>
      <c r="BG19" s="296"/>
      <c r="BH19" s="296"/>
      <c r="BI19" s="296"/>
      <c r="BJ19" s="296"/>
      <c r="BK19" s="296"/>
      <c r="BL19" s="297"/>
      <c r="BM19" s="298"/>
      <c r="BN19" s="298"/>
      <c r="BO19" s="298"/>
      <c r="BP19" s="298"/>
      <c r="BQ19" s="298"/>
      <c r="BR19" s="298"/>
      <c r="BS19" s="298"/>
      <c r="BT19" s="298"/>
      <c r="BU19" s="298"/>
      <c r="BV19" s="298"/>
      <c r="BW19" s="298"/>
      <c r="BX19" s="298"/>
      <c r="BY19" s="298"/>
      <c r="BZ19" s="298"/>
      <c r="CA19" s="298"/>
      <c r="CB19" s="298"/>
      <c r="CC19" s="298"/>
      <c r="CD19" s="298"/>
      <c r="CE19" s="298"/>
      <c r="CF19" s="298"/>
      <c r="CG19" s="298"/>
      <c r="CH19" s="298"/>
      <c r="CI19" s="298"/>
      <c r="CJ19" s="298"/>
      <c r="CK19" s="298"/>
      <c r="CL19" s="298"/>
      <c r="CM19" s="298"/>
      <c r="CN19" s="298"/>
      <c r="CO19" s="298"/>
      <c r="CP19" s="298"/>
      <c r="CQ19" s="298"/>
      <c r="CR19" s="298"/>
      <c r="CS19" s="298"/>
      <c r="CT19" s="298"/>
      <c r="CU19" s="299"/>
      <c r="CV19" s="295"/>
      <c r="CW19" s="296"/>
      <c r="CX19" s="296"/>
      <c r="CY19" s="296"/>
      <c r="CZ19" s="296"/>
      <c r="DA19" s="296"/>
      <c r="DB19" s="296"/>
      <c r="DC19" s="296"/>
      <c r="DD19" s="296"/>
      <c r="DE19" s="296"/>
      <c r="DF19" s="296"/>
      <c r="DG19" s="296"/>
      <c r="DH19" s="296"/>
      <c r="DI19" s="297"/>
    </row>
    <row r="20" spans="1:113" s="1" customFormat="1" ht="12.75" x14ac:dyDescent="0.2">
      <c r="A20" s="295"/>
      <c r="B20" s="296"/>
      <c r="C20" s="296"/>
      <c r="D20" s="297"/>
      <c r="E20" s="295"/>
      <c r="F20" s="296"/>
      <c r="G20" s="296"/>
      <c r="H20" s="296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296"/>
      <c r="T20" s="296"/>
      <c r="U20" s="296"/>
      <c r="V20" s="296"/>
      <c r="W20" s="296"/>
      <c r="X20" s="296"/>
      <c r="Y20" s="296"/>
      <c r="Z20" s="296"/>
      <c r="AA20" s="296"/>
      <c r="AB20" s="296"/>
      <c r="AC20" s="296"/>
      <c r="AD20" s="296"/>
      <c r="AE20" s="296"/>
      <c r="AF20" s="296"/>
      <c r="AG20" s="296"/>
      <c r="AH20" s="296"/>
      <c r="AI20" s="296"/>
      <c r="AJ20" s="296"/>
      <c r="AK20" s="297"/>
      <c r="AL20" s="293" t="s">
        <v>299</v>
      </c>
      <c r="AM20" s="293"/>
      <c r="AN20" s="293"/>
      <c r="AO20" s="293"/>
      <c r="AP20" s="293"/>
      <c r="AQ20" s="293"/>
      <c r="AR20" s="293"/>
      <c r="AS20" s="293"/>
      <c r="AT20" s="294"/>
      <c r="AU20" s="292" t="s">
        <v>299</v>
      </c>
      <c r="AV20" s="293"/>
      <c r="AW20" s="293"/>
      <c r="AX20" s="293"/>
      <c r="AY20" s="293"/>
      <c r="AZ20" s="293"/>
      <c r="BA20" s="293"/>
      <c r="BB20" s="293"/>
      <c r="BC20" s="294"/>
      <c r="BD20" s="295"/>
      <c r="BE20" s="296"/>
      <c r="BF20" s="296"/>
      <c r="BG20" s="296"/>
      <c r="BH20" s="296"/>
      <c r="BI20" s="296"/>
      <c r="BJ20" s="296"/>
      <c r="BK20" s="296"/>
      <c r="BL20" s="297"/>
      <c r="BM20" s="298"/>
      <c r="BN20" s="298"/>
      <c r="BO20" s="298"/>
      <c r="BP20" s="298"/>
      <c r="BQ20" s="298"/>
      <c r="BR20" s="298"/>
      <c r="BS20" s="298"/>
      <c r="BT20" s="298"/>
      <c r="BU20" s="298"/>
      <c r="BV20" s="298"/>
      <c r="BW20" s="298"/>
      <c r="BX20" s="298"/>
      <c r="BY20" s="298"/>
      <c r="BZ20" s="298"/>
      <c r="CA20" s="298"/>
      <c r="CB20" s="298"/>
      <c r="CC20" s="298"/>
      <c r="CD20" s="298"/>
      <c r="CE20" s="298"/>
      <c r="CF20" s="298"/>
      <c r="CG20" s="298"/>
      <c r="CH20" s="298"/>
      <c r="CI20" s="298"/>
      <c r="CJ20" s="298"/>
      <c r="CK20" s="298"/>
      <c r="CL20" s="298"/>
      <c r="CM20" s="298"/>
      <c r="CN20" s="298"/>
      <c r="CO20" s="298"/>
      <c r="CP20" s="298"/>
      <c r="CQ20" s="298"/>
      <c r="CR20" s="298"/>
      <c r="CS20" s="298"/>
      <c r="CT20" s="298"/>
      <c r="CU20" s="299"/>
      <c r="CV20" s="295"/>
      <c r="CW20" s="296"/>
      <c r="CX20" s="296"/>
      <c r="CY20" s="296"/>
      <c r="CZ20" s="296"/>
      <c r="DA20" s="296"/>
      <c r="DB20" s="296"/>
      <c r="DC20" s="296"/>
      <c r="DD20" s="296"/>
      <c r="DE20" s="296"/>
      <c r="DF20" s="296"/>
      <c r="DG20" s="296"/>
      <c r="DH20" s="296"/>
      <c r="DI20" s="297"/>
    </row>
    <row r="21" spans="1:113" s="1" customFormat="1" ht="12.75" x14ac:dyDescent="0.2">
      <c r="A21" s="300"/>
      <c r="B21" s="298"/>
      <c r="C21" s="298"/>
      <c r="D21" s="299"/>
      <c r="E21" s="300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98"/>
      <c r="Y21" s="298"/>
      <c r="Z21" s="298"/>
      <c r="AA21" s="298"/>
      <c r="AB21" s="298"/>
      <c r="AC21" s="298"/>
      <c r="AD21" s="298"/>
      <c r="AE21" s="298"/>
      <c r="AF21" s="298"/>
      <c r="AG21" s="298"/>
      <c r="AH21" s="298"/>
      <c r="AI21" s="298"/>
      <c r="AJ21" s="298"/>
      <c r="AK21" s="299"/>
      <c r="AL21" s="298" t="s">
        <v>300</v>
      </c>
      <c r="AM21" s="298"/>
      <c r="AN21" s="298"/>
      <c r="AO21" s="298"/>
      <c r="AP21" s="298"/>
      <c r="AQ21" s="298"/>
      <c r="AR21" s="298"/>
      <c r="AS21" s="298"/>
      <c r="AT21" s="299"/>
      <c r="AU21" s="300" t="s">
        <v>300</v>
      </c>
      <c r="AV21" s="298"/>
      <c r="AW21" s="298"/>
      <c r="AX21" s="298"/>
      <c r="AY21" s="298"/>
      <c r="AZ21" s="298"/>
      <c r="BA21" s="298"/>
      <c r="BB21" s="298"/>
      <c r="BC21" s="299"/>
      <c r="BD21" s="300"/>
      <c r="BE21" s="298"/>
      <c r="BF21" s="298"/>
      <c r="BG21" s="298"/>
      <c r="BH21" s="298"/>
      <c r="BI21" s="298"/>
      <c r="BJ21" s="298"/>
      <c r="BK21" s="298"/>
      <c r="BL21" s="299"/>
      <c r="BM21" s="298">
        <v>2024</v>
      </c>
      <c r="BN21" s="298"/>
      <c r="BO21" s="298"/>
      <c r="BP21" s="298"/>
      <c r="BQ21" s="298"/>
      <c r="BR21" s="298"/>
      <c r="BS21" s="298"/>
      <c r="BT21" s="301">
        <v>2025</v>
      </c>
      <c r="BU21" s="302"/>
      <c r="BV21" s="302"/>
      <c r="BW21" s="302"/>
      <c r="BX21" s="302"/>
      <c r="BY21" s="302"/>
      <c r="BZ21" s="303"/>
      <c r="CA21" s="301">
        <v>2026</v>
      </c>
      <c r="CB21" s="302"/>
      <c r="CC21" s="302"/>
      <c r="CD21" s="302"/>
      <c r="CE21" s="302"/>
      <c r="CF21" s="302"/>
      <c r="CG21" s="303"/>
      <c r="CH21" s="301">
        <v>2027</v>
      </c>
      <c r="CI21" s="302"/>
      <c r="CJ21" s="302"/>
      <c r="CK21" s="302"/>
      <c r="CL21" s="302"/>
      <c r="CM21" s="302"/>
      <c r="CN21" s="303"/>
      <c r="CO21" s="301">
        <v>2028</v>
      </c>
      <c r="CP21" s="302"/>
      <c r="CQ21" s="302"/>
      <c r="CR21" s="302"/>
      <c r="CS21" s="302"/>
      <c r="CT21" s="302"/>
      <c r="CU21" s="303"/>
      <c r="CV21" s="300"/>
      <c r="CW21" s="298"/>
      <c r="CX21" s="298"/>
      <c r="CY21" s="298"/>
      <c r="CZ21" s="298"/>
      <c r="DA21" s="298"/>
      <c r="DB21" s="298"/>
      <c r="DC21" s="298"/>
      <c r="DD21" s="298"/>
      <c r="DE21" s="298"/>
      <c r="DF21" s="298"/>
      <c r="DG21" s="298"/>
      <c r="DH21" s="298"/>
      <c r="DI21" s="299"/>
    </row>
    <row r="22" spans="1:113" s="1" customFormat="1" ht="12.75" x14ac:dyDescent="0.2">
      <c r="A22" s="304">
        <v>1</v>
      </c>
      <c r="B22" s="304"/>
      <c r="C22" s="304"/>
      <c r="D22" s="304"/>
      <c r="E22" s="304">
        <v>2</v>
      </c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>
        <v>3</v>
      </c>
      <c r="AM22" s="304"/>
      <c r="AN22" s="304"/>
      <c r="AO22" s="304"/>
      <c r="AP22" s="304"/>
      <c r="AQ22" s="304"/>
      <c r="AR22" s="304"/>
      <c r="AS22" s="304"/>
      <c r="AT22" s="304"/>
      <c r="AU22" s="304">
        <v>4</v>
      </c>
      <c r="AV22" s="304"/>
      <c r="AW22" s="304"/>
      <c r="AX22" s="304"/>
      <c r="AY22" s="304"/>
      <c r="AZ22" s="304"/>
      <c r="BA22" s="304"/>
      <c r="BB22" s="304"/>
      <c r="BC22" s="304"/>
      <c r="BD22" s="304">
        <v>5</v>
      </c>
      <c r="BE22" s="304"/>
      <c r="BF22" s="304"/>
      <c r="BG22" s="304"/>
      <c r="BH22" s="304"/>
      <c r="BI22" s="304"/>
      <c r="BJ22" s="304"/>
      <c r="BK22" s="304"/>
      <c r="BL22" s="304"/>
      <c r="BM22" s="304">
        <v>6</v>
      </c>
      <c r="BN22" s="304"/>
      <c r="BO22" s="304"/>
      <c r="BP22" s="304"/>
      <c r="BQ22" s="304"/>
      <c r="BR22" s="304"/>
      <c r="BS22" s="304"/>
      <c r="BT22" s="304">
        <v>7</v>
      </c>
      <c r="BU22" s="304"/>
      <c r="BV22" s="304"/>
      <c r="BW22" s="304"/>
      <c r="BX22" s="304"/>
      <c r="BY22" s="304"/>
      <c r="BZ22" s="304"/>
      <c r="CA22" s="304">
        <v>7</v>
      </c>
      <c r="CB22" s="304"/>
      <c r="CC22" s="304"/>
      <c r="CD22" s="304"/>
      <c r="CE22" s="304"/>
      <c r="CF22" s="304"/>
      <c r="CG22" s="304"/>
      <c r="CH22" s="304">
        <v>7</v>
      </c>
      <c r="CI22" s="304"/>
      <c r="CJ22" s="304"/>
      <c r="CK22" s="304"/>
      <c r="CL22" s="304"/>
      <c r="CM22" s="304"/>
      <c r="CN22" s="304"/>
      <c r="CO22" s="304">
        <v>8</v>
      </c>
      <c r="CP22" s="304"/>
      <c r="CQ22" s="304"/>
      <c r="CR22" s="304"/>
      <c r="CS22" s="304"/>
      <c r="CT22" s="304"/>
      <c r="CU22" s="304"/>
      <c r="CV22" s="304">
        <v>9</v>
      </c>
      <c r="CW22" s="304"/>
      <c r="CX22" s="304"/>
      <c r="CY22" s="304"/>
      <c r="CZ22" s="304"/>
      <c r="DA22" s="304"/>
      <c r="DB22" s="304"/>
      <c r="DC22" s="304"/>
      <c r="DD22" s="304"/>
      <c r="DE22" s="304"/>
      <c r="DF22" s="304"/>
      <c r="DG22" s="304"/>
      <c r="DH22" s="304"/>
      <c r="DI22" s="304"/>
    </row>
    <row r="23" spans="1:113" s="1" customFormat="1" ht="36" customHeight="1" x14ac:dyDescent="0.2">
      <c r="A23" s="305" t="s">
        <v>191</v>
      </c>
      <c r="B23" s="306"/>
      <c r="C23" s="306"/>
      <c r="D23" s="307"/>
      <c r="E23" s="308" t="s">
        <v>301</v>
      </c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  <c r="V23" s="309"/>
      <c r="W23" s="309"/>
      <c r="X23" s="309"/>
      <c r="Y23" s="309"/>
      <c r="Z23" s="309"/>
      <c r="AA23" s="309"/>
      <c r="AB23" s="309"/>
      <c r="AC23" s="309"/>
      <c r="AD23" s="309"/>
      <c r="AE23" s="309"/>
      <c r="AF23" s="309"/>
      <c r="AG23" s="309"/>
      <c r="AH23" s="309"/>
      <c r="AI23" s="309"/>
      <c r="AJ23" s="309"/>
      <c r="AK23" s="310"/>
      <c r="AL23" s="311" t="s">
        <v>350</v>
      </c>
      <c r="AM23" s="311"/>
      <c r="AN23" s="311"/>
      <c r="AO23" s="311"/>
      <c r="AP23" s="311"/>
      <c r="AQ23" s="311"/>
      <c r="AR23" s="311"/>
      <c r="AS23" s="311"/>
      <c r="AT23" s="311"/>
      <c r="AU23" s="312"/>
      <c r="AV23" s="312"/>
      <c r="AW23" s="312"/>
      <c r="AX23" s="312"/>
      <c r="AY23" s="312"/>
      <c r="AZ23" s="312"/>
      <c r="BA23" s="312"/>
      <c r="BB23" s="312"/>
      <c r="BC23" s="312"/>
      <c r="BD23" s="313">
        <f>BM23+CH23+CO23+BT23+CA23</f>
        <v>1665710.2215294158</v>
      </c>
      <c r="BE23" s="313"/>
      <c r="BF23" s="313"/>
      <c r="BG23" s="313"/>
      <c r="BH23" s="313"/>
      <c r="BI23" s="313"/>
      <c r="BJ23" s="313"/>
      <c r="BK23" s="313"/>
      <c r="BL23" s="313"/>
      <c r="BM23" s="313">
        <f>BM24+BM26</f>
        <v>263731.83746082801</v>
      </c>
      <c r="BN23" s="313"/>
      <c r="BO23" s="313"/>
      <c r="BP23" s="313"/>
      <c r="BQ23" s="313"/>
      <c r="BR23" s="313"/>
      <c r="BS23" s="313"/>
      <c r="BT23" s="313">
        <f>BT24+BT26</f>
        <v>255254.87627578687</v>
      </c>
      <c r="BU23" s="313"/>
      <c r="BV23" s="313"/>
      <c r="BW23" s="313"/>
      <c r="BX23" s="313"/>
      <c r="BY23" s="313"/>
      <c r="BZ23" s="313"/>
      <c r="CA23" s="313">
        <f>CA24+CA26</f>
        <v>351173.5378028116</v>
      </c>
      <c r="CB23" s="313"/>
      <c r="CC23" s="313"/>
      <c r="CD23" s="313"/>
      <c r="CE23" s="313"/>
      <c r="CF23" s="313"/>
      <c r="CG23" s="313"/>
      <c r="CH23" s="313">
        <f>CH24+CH26</f>
        <v>398372.01758974331</v>
      </c>
      <c r="CI23" s="313"/>
      <c r="CJ23" s="313"/>
      <c r="CK23" s="313"/>
      <c r="CL23" s="313"/>
      <c r="CM23" s="313"/>
      <c r="CN23" s="313"/>
      <c r="CO23" s="313">
        <f>CO24+CO26</f>
        <v>397177.95240024617</v>
      </c>
      <c r="CP23" s="313"/>
      <c r="CQ23" s="313"/>
      <c r="CR23" s="313"/>
      <c r="CS23" s="313"/>
      <c r="CT23" s="313"/>
      <c r="CU23" s="313"/>
      <c r="CV23" s="312"/>
      <c r="CW23" s="312"/>
      <c r="CX23" s="312"/>
      <c r="CY23" s="312"/>
      <c r="CZ23" s="312"/>
      <c r="DA23" s="312"/>
      <c r="DB23" s="312"/>
      <c r="DC23" s="312"/>
      <c r="DD23" s="312"/>
      <c r="DE23" s="312"/>
      <c r="DF23" s="312"/>
      <c r="DG23" s="312"/>
      <c r="DH23" s="312"/>
      <c r="DI23" s="312"/>
    </row>
    <row r="24" spans="1:113" s="1" customFormat="1" ht="12.75" x14ac:dyDescent="0.2">
      <c r="A24" s="314" t="s">
        <v>302</v>
      </c>
      <c r="B24" s="315"/>
      <c r="C24" s="315"/>
      <c r="D24" s="316"/>
      <c r="E24" s="320" t="s">
        <v>303</v>
      </c>
      <c r="F24" s="321"/>
      <c r="G24" s="321"/>
      <c r="H24" s="321"/>
      <c r="I24" s="321"/>
      <c r="J24" s="321"/>
      <c r="K24" s="321"/>
      <c r="L24" s="321"/>
      <c r="M24" s="321"/>
      <c r="N24" s="321"/>
      <c r="O24" s="321"/>
      <c r="P24" s="321"/>
      <c r="Q24" s="321"/>
      <c r="R24" s="321"/>
      <c r="S24" s="321"/>
      <c r="T24" s="321"/>
      <c r="U24" s="321"/>
      <c r="V24" s="321"/>
      <c r="W24" s="321"/>
      <c r="X24" s="321"/>
      <c r="Y24" s="321"/>
      <c r="Z24" s="321"/>
      <c r="AA24" s="321"/>
      <c r="AB24" s="321"/>
      <c r="AC24" s="321"/>
      <c r="AD24" s="321"/>
      <c r="AE24" s="321"/>
      <c r="AF24" s="321"/>
      <c r="AG24" s="321"/>
      <c r="AH24" s="321"/>
      <c r="AI24" s="321"/>
      <c r="AJ24" s="321"/>
      <c r="AK24" s="322"/>
      <c r="AL24" s="311" t="s">
        <v>350</v>
      </c>
      <c r="AM24" s="311"/>
      <c r="AN24" s="311"/>
      <c r="AO24" s="311"/>
      <c r="AP24" s="311"/>
      <c r="AQ24" s="311"/>
      <c r="AR24" s="311"/>
      <c r="AS24" s="311"/>
      <c r="AT24" s="311"/>
      <c r="AU24" s="312"/>
      <c r="AV24" s="312"/>
      <c r="AW24" s="312"/>
      <c r="AX24" s="312"/>
      <c r="AY24" s="312"/>
      <c r="AZ24" s="312"/>
      <c r="BA24" s="312"/>
      <c r="BB24" s="312"/>
      <c r="BC24" s="312"/>
      <c r="BD24" s="313">
        <f>BM24+BT24+CA24+CH24+CO24</f>
        <v>526309.65</v>
      </c>
      <c r="BE24" s="313"/>
      <c r="BF24" s="313"/>
      <c r="BG24" s="313"/>
      <c r="BH24" s="313"/>
      <c r="BI24" s="313"/>
      <c r="BJ24" s="313"/>
      <c r="BK24" s="313"/>
      <c r="BL24" s="313"/>
      <c r="BM24" s="313">
        <v>79472.2</v>
      </c>
      <c r="BN24" s="313"/>
      <c r="BO24" s="313"/>
      <c r="BP24" s="313"/>
      <c r="BQ24" s="313"/>
      <c r="BR24" s="313"/>
      <c r="BS24" s="313"/>
      <c r="BT24" s="313">
        <v>70597.100000000006</v>
      </c>
      <c r="BU24" s="313"/>
      <c r="BV24" s="313"/>
      <c r="BW24" s="313"/>
      <c r="BX24" s="313"/>
      <c r="BY24" s="313"/>
      <c r="BZ24" s="313"/>
      <c r="CA24" s="313">
        <f>Лист1!F27</f>
        <v>125413.45</v>
      </c>
      <c r="CB24" s="313"/>
      <c r="CC24" s="313"/>
      <c r="CD24" s="313"/>
      <c r="CE24" s="313"/>
      <c r="CF24" s="313"/>
      <c r="CG24" s="313"/>
      <c r="CH24" s="313">
        <f>Лист1!H27</f>
        <v>125413.45</v>
      </c>
      <c r="CI24" s="313"/>
      <c r="CJ24" s="313"/>
      <c r="CK24" s="313"/>
      <c r="CL24" s="313"/>
      <c r="CM24" s="313"/>
      <c r="CN24" s="313"/>
      <c r="CO24" s="313">
        <f>Лист1!J27</f>
        <v>125413.45</v>
      </c>
      <c r="CP24" s="313"/>
      <c r="CQ24" s="313"/>
      <c r="CR24" s="313"/>
      <c r="CS24" s="313"/>
      <c r="CT24" s="313"/>
      <c r="CU24" s="313"/>
      <c r="CV24" s="311" t="s">
        <v>641</v>
      </c>
      <c r="CW24" s="311"/>
      <c r="CX24" s="311"/>
      <c r="CY24" s="311"/>
      <c r="CZ24" s="311"/>
      <c r="DA24" s="311"/>
      <c r="DB24" s="311"/>
      <c r="DC24" s="311"/>
      <c r="DD24" s="311"/>
      <c r="DE24" s="311"/>
      <c r="DF24" s="311"/>
      <c r="DG24" s="311"/>
      <c r="DH24" s="311"/>
      <c r="DI24" s="311"/>
    </row>
    <row r="25" spans="1:113" s="1" customFormat="1" ht="45.75" customHeight="1" x14ac:dyDescent="0.2">
      <c r="A25" s="317"/>
      <c r="B25" s="318"/>
      <c r="C25" s="318"/>
      <c r="D25" s="319"/>
      <c r="E25" s="323" t="s">
        <v>304</v>
      </c>
      <c r="F25" s="324"/>
      <c r="G25" s="324"/>
      <c r="H25" s="324"/>
      <c r="I25" s="324"/>
      <c r="J25" s="324"/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324"/>
      <c r="Y25" s="324"/>
      <c r="Z25" s="324"/>
      <c r="AA25" s="324"/>
      <c r="AB25" s="324"/>
      <c r="AC25" s="324"/>
      <c r="AD25" s="324"/>
      <c r="AE25" s="324"/>
      <c r="AF25" s="324"/>
      <c r="AG25" s="324"/>
      <c r="AH25" s="324"/>
      <c r="AI25" s="324"/>
      <c r="AJ25" s="324"/>
      <c r="AK25" s="325"/>
      <c r="AL25" s="311"/>
      <c r="AM25" s="311"/>
      <c r="AN25" s="311"/>
      <c r="AO25" s="311"/>
      <c r="AP25" s="311"/>
      <c r="AQ25" s="311"/>
      <c r="AR25" s="311"/>
      <c r="AS25" s="311"/>
      <c r="AT25" s="311"/>
      <c r="AU25" s="312"/>
      <c r="AV25" s="312"/>
      <c r="AW25" s="312"/>
      <c r="AX25" s="312"/>
      <c r="AY25" s="312"/>
      <c r="AZ25" s="312"/>
      <c r="BA25" s="312"/>
      <c r="BB25" s="312"/>
      <c r="BC25" s="312"/>
      <c r="BD25" s="313"/>
      <c r="BE25" s="313"/>
      <c r="BF25" s="313"/>
      <c r="BG25" s="313"/>
      <c r="BH25" s="313"/>
      <c r="BI25" s="313"/>
      <c r="BJ25" s="313"/>
      <c r="BK25" s="313"/>
      <c r="BL25" s="313"/>
      <c r="BM25" s="313"/>
      <c r="BN25" s="313"/>
      <c r="BO25" s="313"/>
      <c r="BP25" s="313"/>
      <c r="BQ25" s="313"/>
      <c r="BR25" s="313"/>
      <c r="BS25" s="313"/>
      <c r="BT25" s="313"/>
      <c r="BU25" s="313"/>
      <c r="BV25" s="313"/>
      <c r="BW25" s="313"/>
      <c r="BX25" s="313"/>
      <c r="BY25" s="313"/>
      <c r="BZ25" s="313"/>
      <c r="CA25" s="313"/>
      <c r="CB25" s="313"/>
      <c r="CC25" s="313"/>
      <c r="CD25" s="313"/>
      <c r="CE25" s="313"/>
      <c r="CF25" s="313"/>
      <c r="CG25" s="313"/>
      <c r="CH25" s="313"/>
      <c r="CI25" s="313"/>
      <c r="CJ25" s="313"/>
      <c r="CK25" s="313"/>
      <c r="CL25" s="313"/>
      <c r="CM25" s="313"/>
      <c r="CN25" s="313"/>
      <c r="CO25" s="313"/>
      <c r="CP25" s="313"/>
      <c r="CQ25" s="313"/>
      <c r="CR25" s="313"/>
      <c r="CS25" s="313"/>
      <c r="CT25" s="313"/>
      <c r="CU25" s="313"/>
      <c r="CV25" s="311"/>
      <c r="CW25" s="311"/>
      <c r="CX25" s="311"/>
      <c r="CY25" s="311"/>
      <c r="CZ25" s="311"/>
      <c r="DA25" s="311"/>
      <c r="DB25" s="311"/>
      <c r="DC25" s="311"/>
      <c r="DD25" s="311"/>
      <c r="DE25" s="311"/>
      <c r="DF25" s="311"/>
      <c r="DG25" s="311"/>
      <c r="DH25" s="311"/>
      <c r="DI25" s="311"/>
    </row>
    <row r="26" spans="1:113" s="1" customFormat="1" ht="12.75" x14ac:dyDescent="0.2">
      <c r="A26" s="314" t="s">
        <v>305</v>
      </c>
      <c r="B26" s="315"/>
      <c r="C26" s="315"/>
      <c r="D26" s="316"/>
      <c r="E26" s="320" t="s">
        <v>306</v>
      </c>
      <c r="F26" s="321"/>
      <c r="G26" s="321"/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21"/>
      <c r="AH26" s="321"/>
      <c r="AI26" s="321"/>
      <c r="AJ26" s="321"/>
      <c r="AK26" s="322"/>
      <c r="AL26" s="311" t="s">
        <v>350</v>
      </c>
      <c r="AM26" s="311"/>
      <c r="AN26" s="311"/>
      <c r="AO26" s="311"/>
      <c r="AP26" s="311"/>
      <c r="AQ26" s="311"/>
      <c r="AR26" s="311"/>
      <c r="AS26" s="311"/>
      <c r="AT26" s="311"/>
      <c r="AU26" s="312"/>
      <c r="AV26" s="312"/>
      <c r="AW26" s="312"/>
      <c r="AX26" s="312"/>
      <c r="AY26" s="312"/>
      <c r="AZ26" s="312"/>
      <c r="BA26" s="312"/>
      <c r="BB26" s="312"/>
      <c r="BC26" s="312"/>
      <c r="BD26" s="313">
        <f>BM26+BT26+CA26+CH26+CO26</f>
        <v>1139400.5715294159</v>
      </c>
      <c r="BE26" s="313"/>
      <c r="BF26" s="313"/>
      <c r="BG26" s="313"/>
      <c r="BH26" s="313"/>
      <c r="BI26" s="313"/>
      <c r="BJ26" s="313"/>
      <c r="BK26" s="313"/>
      <c r="BL26" s="313"/>
      <c r="BM26" s="313">
        <f>'форма 2 ип'!DI55-'форма 2 ип'!EN55</f>
        <v>184259.637460828</v>
      </c>
      <c r="BN26" s="313"/>
      <c r="BO26" s="313"/>
      <c r="BP26" s="313"/>
      <c r="BQ26" s="313"/>
      <c r="BR26" s="313"/>
      <c r="BS26" s="313"/>
      <c r="BT26" s="313">
        <f>'форма 2 ип'!DN62+'форма 2 ип'!DN64+'форма 2 ип'!DN65+'форма 2 ип'!DN66-'форма 2 ип'!EN66+'форма 2 ип'!DN68+'форма 2 ип'!DN90+'форма 2 ип'!DN88+'форма 2 ип'!DN87+'форма 2 ип'!DN91</f>
        <v>184657.77627578686</v>
      </c>
      <c r="BU26" s="313"/>
      <c r="BV26" s="313"/>
      <c r="BW26" s="313"/>
      <c r="BX26" s="313"/>
      <c r="BY26" s="313"/>
      <c r="BZ26" s="313"/>
      <c r="CA26" s="313">
        <f>Лист1!G27</f>
        <v>225760.08780281161</v>
      </c>
      <c r="CB26" s="313"/>
      <c r="CC26" s="313"/>
      <c r="CD26" s="313"/>
      <c r="CE26" s="313"/>
      <c r="CF26" s="313"/>
      <c r="CG26" s="313"/>
      <c r="CH26" s="313">
        <f>Лист1!I27</f>
        <v>272958.5675897433</v>
      </c>
      <c r="CI26" s="313"/>
      <c r="CJ26" s="313"/>
      <c r="CK26" s="313"/>
      <c r="CL26" s="313"/>
      <c r="CM26" s="313"/>
      <c r="CN26" s="313"/>
      <c r="CO26" s="313">
        <f>Лист1!K27</f>
        <v>271764.50240024616</v>
      </c>
      <c r="CP26" s="313"/>
      <c r="CQ26" s="313"/>
      <c r="CR26" s="313"/>
      <c r="CS26" s="313"/>
      <c r="CT26" s="313"/>
      <c r="CU26" s="313"/>
      <c r="CV26" s="311" t="s">
        <v>563</v>
      </c>
      <c r="CW26" s="311"/>
      <c r="CX26" s="311"/>
      <c r="CY26" s="311"/>
      <c r="CZ26" s="311"/>
      <c r="DA26" s="311"/>
      <c r="DB26" s="311"/>
      <c r="DC26" s="311"/>
      <c r="DD26" s="311"/>
      <c r="DE26" s="311"/>
      <c r="DF26" s="311"/>
      <c r="DG26" s="311"/>
      <c r="DH26" s="311"/>
      <c r="DI26" s="311"/>
    </row>
    <row r="27" spans="1:113" s="1" customFormat="1" ht="12.75" x14ac:dyDescent="0.2">
      <c r="A27" s="326"/>
      <c r="B27" s="327"/>
      <c r="C27" s="327"/>
      <c r="D27" s="328"/>
      <c r="E27" s="329" t="s">
        <v>307</v>
      </c>
      <c r="F27" s="330"/>
      <c r="G27" s="330"/>
      <c r="H27" s="330"/>
      <c r="I27" s="330"/>
      <c r="J27" s="330"/>
      <c r="K27" s="330"/>
      <c r="L27" s="330"/>
      <c r="M27" s="330"/>
      <c r="N27" s="330"/>
      <c r="O27" s="330"/>
      <c r="P27" s="330"/>
      <c r="Q27" s="330"/>
      <c r="R27" s="330"/>
      <c r="S27" s="330"/>
      <c r="T27" s="330"/>
      <c r="U27" s="330"/>
      <c r="V27" s="330"/>
      <c r="W27" s="330"/>
      <c r="X27" s="330"/>
      <c r="Y27" s="330"/>
      <c r="Z27" s="330"/>
      <c r="AA27" s="330"/>
      <c r="AB27" s="330"/>
      <c r="AC27" s="330"/>
      <c r="AD27" s="330"/>
      <c r="AE27" s="330"/>
      <c r="AF27" s="330"/>
      <c r="AG27" s="330"/>
      <c r="AH27" s="330"/>
      <c r="AI27" s="330"/>
      <c r="AJ27" s="330"/>
      <c r="AK27" s="331"/>
      <c r="AL27" s="311"/>
      <c r="AM27" s="311"/>
      <c r="AN27" s="311"/>
      <c r="AO27" s="311"/>
      <c r="AP27" s="311"/>
      <c r="AQ27" s="311"/>
      <c r="AR27" s="311"/>
      <c r="AS27" s="311"/>
      <c r="AT27" s="311"/>
      <c r="AU27" s="312"/>
      <c r="AV27" s="312"/>
      <c r="AW27" s="312"/>
      <c r="AX27" s="312"/>
      <c r="AY27" s="312"/>
      <c r="AZ27" s="312"/>
      <c r="BA27" s="312"/>
      <c r="BB27" s="312"/>
      <c r="BC27" s="312"/>
      <c r="BD27" s="313"/>
      <c r="BE27" s="313"/>
      <c r="BF27" s="313"/>
      <c r="BG27" s="313"/>
      <c r="BH27" s="313"/>
      <c r="BI27" s="313"/>
      <c r="BJ27" s="313"/>
      <c r="BK27" s="313"/>
      <c r="BL27" s="313"/>
      <c r="BM27" s="313"/>
      <c r="BN27" s="313"/>
      <c r="BO27" s="313"/>
      <c r="BP27" s="313"/>
      <c r="BQ27" s="313"/>
      <c r="BR27" s="313"/>
      <c r="BS27" s="313"/>
      <c r="BT27" s="313"/>
      <c r="BU27" s="313"/>
      <c r="BV27" s="313"/>
      <c r="BW27" s="313"/>
      <c r="BX27" s="313"/>
      <c r="BY27" s="313"/>
      <c r="BZ27" s="313"/>
      <c r="CA27" s="313"/>
      <c r="CB27" s="313"/>
      <c r="CC27" s="313"/>
      <c r="CD27" s="313"/>
      <c r="CE27" s="313"/>
      <c r="CF27" s="313"/>
      <c r="CG27" s="313"/>
      <c r="CH27" s="313"/>
      <c r="CI27" s="313"/>
      <c r="CJ27" s="313"/>
      <c r="CK27" s="313"/>
      <c r="CL27" s="313"/>
      <c r="CM27" s="313"/>
      <c r="CN27" s="313"/>
      <c r="CO27" s="313"/>
      <c r="CP27" s="313"/>
      <c r="CQ27" s="313"/>
      <c r="CR27" s="313"/>
      <c r="CS27" s="313"/>
      <c r="CT27" s="313"/>
      <c r="CU27" s="313"/>
      <c r="CV27" s="311"/>
      <c r="CW27" s="311"/>
      <c r="CX27" s="311"/>
      <c r="CY27" s="311"/>
      <c r="CZ27" s="311"/>
      <c r="DA27" s="311"/>
      <c r="DB27" s="311"/>
      <c r="DC27" s="311"/>
      <c r="DD27" s="311"/>
      <c r="DE27" s="311"/>
      <c r="DF27" s="311"/>
      <c r="DG27" s="311"/>
      <c r="DH27" s="311"/>
      <c r="DI27" s="311"/>
    </row>
    <row r="28" spans="1:113" s="1" customFormat="1" ht="19.5" customHeight="1" x14ac:dyDescent="0.2">
      <c r="A28" s="317"/>
      <c r="B28" s="318"/>
      <c r="C28" s="318"/>
      <c r="D28" s="319"/>
      <c r="E28" s="329" t="s">
        <v>308</v>
      </c>
      <c r="F28" s="330"/>
      <c r="G28" s="330"/>
      <c r="H28" s="330"/>
      <c r="I28" s="330"/>
      <c r="J28" s="330"/>
      <c r="K28" s="330"/>
      <c r="L28" s="330"/>
      <c r="M28" s="330"/>
      <c r="N28" s="330"/>
      <c r="O28" s="330"/>
      <c r="P28" s="330"/>
      <c r="Q28" s="330"/>
      <c r="R28" s="330"/>
      <c r="S28" s="330"/>
      <c r="T28" s="330"/>
      <c r="U28" s="330"/>
      <c r="V28" s="330"/>
      <c r="W28" s="330"/>
      <c r="X28" s="330"/>
      <c r="Y28" s="330"/>
      <c r="Z28" s="330"/>
      <c r="AA28" s="330"/>
      <c r="AB28" s="330"/>
      <c r="AC28" s="330"/>
      <c r="AD28" s="330"/>
      <c r="AE28" s="330"/>
      <c r="AF28" s="330"/>
      <c r="AG28" s="330"/>
      <c r="AH28" s="330"/>
      <c r="AI28" s="330"/>
      <c r="AJ28" s="330"/>
      <c r="AK28" s="331"/>
      <c r="AL28" s="311"/>
      <c r="AM28" s="311"/>
      <c r="AN28" s="311"/>
      <c r="AO28" s="311"/>
      <c r="AP28" s="311"/>
      <c r="AQ28" s="311"/>
      <c r="AR28" s="311"/>
      <c r="AS28" s="311"/>
      <c r="AT28" s="311"/>
      <c r="AU28" s="312"/>
      <c r="AV28" s="312"/>
      <c r="AW28" s="312"/>
      <c r="AX28" s="312"/>
      <c r="AY28" s="312"/>
      <c r="AZ28" s="312"/>
      <c r="BA28" s="312"/>
      <c r="BB28" s="312"/>
      <c r="BC28" s="312"/>
      <c r="BD28" s="313"/>
      <c r="BE28" s="313"/>
      <c r="BF28" s="313"/>
      <c r="BG28" s="313"/>
      <c r="BH28" s="313"/>
      <c r="BI28" s="313"/>
      <c r="BJ28" s="313"/>
      <c r="BK28" s="313"/>
      <c r="BL28" s="313"/>
      <c r="BM28" s="313"/>
      <c r="BN28" s="313"/>
      <c r="BO28" s="313"/>
      <c r="BP28" s="313"/>
      <c r="BQ28" s="313"/>
      <c r="BR28" s="313"/>
      <c r="BS28" s="313"/>
      <c r="BT28" s="313"/>
      <c r="BU28" s="313"/>
      <c r="BV28" s="313"/>
      <c r="BW28" s="313"/>
      <c r="BX28" s="313"/>
      <c r="BY28" s="313"/>
      <c r="BZ28" s="313"/>
      <c r="CA28" s="313"/>
      <c r="CB28" s="313"/>
      <c r="CC28" s="313"/>
      <c r="CD28" s="313"/>
      <c r="CE28" s="313"/>
      <c r="CF28" s="313"/>
      <c r="CG28" s="313"/>
      <c r="CH28" s="313"/>
      <c r="CI28" s="313"/>
      <c r="CJ28" s="313"/>
      <c r="CK28" s="313"/>
      <c r="CL28" s="313"/>
      <c r="CM28" s="313"/>
      <c r="CN28" s="313"/>
      <c r="CO28" s="313"/>
      <c r="CP28" s="313"/>
      <c r="CQ28" s="313"/>
      <c r="CR28" s="313"/>
      <c r="CS28" s="313"/>
      <c r="CT28" s="313"/>
      <c r="CU28" s="313"/>
      <c r="CV28" s="311"/>
      <c r="CW28" s="311"/>
      <c r="CX28" s="311"/>
      <c r="CY28" s="311"/>
      <c r="CZ28" s="311"/>
      <c r="DA28" s="311"/>
      <c r="DB28" s="311"/>
      <c r="DC28" s="311"/>
      <c r="DD28" s="311"/>
      <c r="DE28" s="311"/>
      <c r="DF28" s="311"/>
      <c r="DG28" s="311"/>
      <c r="DH28" s="311"/>
      <c r="DI28" s="311"/>
    </row>
    <row r="29" spans="1:113" s="1" customFormat="1" ht="15" customHeight="1" x14ac:dyDescent="0.2">
      <c r="A29" s="305" t="s">
        <v>309</v>
      </c>
      <c r="B29" s="306"/>
      <c r="C29" s="306"/>
      <c r="D29" s="307"/>
      <c r="E29" s="308" t="s">
        <v>310</v>
      </c>
      <c r="F29" s="309"/>
      <c r="G29" s="309"/>
      <c r="H29" s="309"/>
      <c r="I29" s="309"/>
      <c r="J29" s="309"/>
      <c r="K29" s="309"/>
      <c r="L29" s="309"/>
      <c r="M29" s="309"/>
      <c r="N29" s="309"/>
      <c r="O29" s="309"/>
      <c r="P29" s="309"/>
      <c r="Q29" s="309"/>
      <c r="R29" s="309"/>
      <c r="S29" s="309"/>
      <c r="T29" s="309"/>
      <c r="U29" s="309"/>
      <c r="V29" s="309"/>
      <c r="W29" s="309"/>
      <c r="X29" s="309"/>
      <c r="Y29" s="309"/>
      <c r="Z29" s="309"/>
      <c r="AA29" s="309"/>
      <c r="AB29" s="309"/>
      <c r="AC29" s="309"/>
      <c r="AD29" s="309"/>
      <c r="AE29" s="309"/>
      <c r="AF29" s="309"/>
      <c r="AG29" s="309"/>
      <c r="AH29" s="309"/>
      <c r="AI29" s="309"/>
      <c r="AJ29" s="309"/>
      <c r="AK29" s="310"/>
      <c r="AL29" s="311"/>
      <c r="AM29" s="311"/>
      <c r="AN29" s="311"/>
      <c r="AO29" s="311"/>
      <c r="AP29" s="311"/>
      <c r="AQ29" s="311"/>
      <c r="AR29" s="311"/>
      <c r="AS29" s="311"/>
      <c r="AT29" s="311"/>
      <c r="AU29" s="312"/>
      <c r="AV29" s="312"/>
      <c r="AW29" s="312"/>
      <c r="AX29" s="312"/>
      <c r="AY29" s="312"/>
      <c r="AZ29" s="312"/>
      <c r="BA29" s="312"/>
      <c r="BB29" s="312"/>
      <c r="BC29" s="312"/>
      <c r="BD29" s="332"/>
      <c r="BE29" s="312"/>
      <c r="BF29" s="312"/>
      <c r="BG29" s="312"/>
      <c r="BH29" s="312"/>
      <c r="BI29" s="312"/>
      <c r="BJ29" s="312"/>
      <c r="BK29" s="312"/>
      <c r="BL29" s="312"/>
      <c r="BM29" s="312"/>
      <c r="BN29" s="312"/>
      <c r="BO29" s="312"/>
      <c r="BP29" s="312"/>
      <c r="BQ29" s="312"/>
      <c r="BR29" s="312"/>
      <c r="BS29" s="312"/>
      <c r="BT29" s="312"/>
      <c r="BU29" s="312"/>
      <c r="BV29" s="312"/>
      <c r="BW29" s="312"/>
      <c r="BX29" s="312"/>
      <c r="BY29" s="312"/>
      <c r="BZ29" s="312"/>
      <c r="CA29" s="312"/>
      <c r="CB29" s="312"/>
      <c r="CC29" s="312"/>
      <c r="CD29" s="312"/>
      <c r="CE29" s="312"/>
      <c r="CF29" s="312"/>
      <c r="CG29" s="312"/>
      <c r="CH29" s="312"/>
      <c r="CI29" s="312"/>
      <c r="CJ29" s="312"/>
      <c r="CK29" s="312"/>
      <c r="CL29" s="312"/>
      <c r="CM29" s="312"/>
      <c r="CN29" s="312"/>
      <c r="CO29" s="312"/>
      <c r="CP29" s="312"/>
      <c r="CQ29" s="312"/>
      <c r="CR29" s="312"/>
      <c r="CS29" s="312"/>
      <c r="CT29" s="312"/>
      <c r="CU29" s="312"/>
      <c r="CV29" s="312"/>
      <c r="CW29" s="312"/>
      <c r="CX29" s="312"/>
      <c r="CY29" s="312"/>
      <c r="CZ29" s="312"/>
      <c r="DA29" s="312"/>
      <c r="DB29" s="312"/>
      <c r="DC29" s="312"/>
      <c r="DD29" s="312"/>
      <c r="DE29" s="312"/>
      <c r="DF29" s="312"/>
      <c r="DG29" s="312"/>
      <c r="DH29" s="312"/>
      <c r="DI29" s="312"/>
    </row>
    <row r="30" spans="1:113" s="1" customFormat="1" ht="12.75" x14ac:dyDescent="0.2">
      <c r="A30" s="314" t="s">
        <v>59</v>
      </c>
      <c r="B30" s="315"/>
      <c r="C30" s="315"/>
      <c r="D30" s="316"/>
      <c r="E30" s="320" t="s">
        <v>311</v>
      </c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  <c r="V30" s="321"/>
      <c r="W30" s="321"/>
      <c r="X30" s="321"/>
      <c r="Y30" s="321"/>
      <c r="Z30" s="321"/>
      <c r="AA30" s="321"/>
      <c r="AB30" s="321"/>
      <c r="AC30" s="321"/>
      <c r="AD30" s="321"/>
      <c r="AE30" s="321"/>
      <c r="AF30" s="321"/>
      <c r="AG30" s="321"/>
      <c r="AH30" s="321"/>
      <c r="AI30" s="321"/>
      <c r="AJ30" s="321"/>
      <c r="AK30" s="322"/>
      <c r="AL30" s="311"/>
      <c r="AM30" s="311"/>
      <c r="AN30" s="311"/>
      <c r="AO30" s="311"/>
      <c r="AP30" s="311"/>
      <c r="AQ30" s="311"/>
      <c r="AR30" s="311"/>
      <c r="AS30" s="311"/>
      <c r="AT30" s="311"/>
      <c r="AU30" s="312"/>
      <c r="AV30" s="312"/>
      <c r="AW30" s="312"/>
      <c r="AX30" s="312"/>
      <c r="AY30" s="312"/>
      <c r="AZ30" s="312"/>
      <c r="BA30" s="312"/>
      <c r="BB30" s="312"/>
      <c r="BC30" s="312"/>
      <c r="BD30" s="312"/>
      <c r="BE30" s="312"/>
      <c r="BF30" s="312"/>
      <c r="BG30" s="312"/>
      <c r="BH30" s="312"/>
      <c r="BI30" s="312"/>
      <c r="BJ30" s="312"/>
      <c r="BK30" s="312"/>
      <c r="BL30" s="312"/>
      <c r="BM30" s="312"/>
      <c r="BN30" s="312"/>
      <c r="BO30" s="312"/>
      <c r="BP30" s="312"/>
      <c r="BQ30" s="312"/>
      <c r="BR30" s="312"/>
      <c r="BS30" s="312"/>
      <c r="BT30" s="312"/>
      <c r="BU30" s="312"/>
      <c r="BV30" s="312"/>
      <c r="BW30" s="312"/>
      <c r="BX30" s="312"/>
      <c r="BY30" s="312"/>
      <c r="BZ30" s="312"/>
      <c r="CA30" s="312"/>
      <c r="CB30" s="312"/>
      <c r="CC30" s="312"/>
      <c r="CD30" s="312"/>
      <c r="CE30" s="312"/>
      <c r="CF30" s="312"/>
      <c r="CG30" s="312"/>
      <c r="CH30" s="312"/>
      <c r="CI30" s="312"/>
      <c r="CJ30" s="312"/>
      <c r="CK30" s="312"/>
      <c r="CL30" s="312"/>
      <c r="CM30" s="312"/>
      <c r="CN30" s="312"/>
      <c r="CO30" s="312"/>
      <c r="CP30" s="312"/>
      <c r="CQ30" s="312"/>
      <c r="CR30" s="312"/>
      <c r="CS30" s="312"/>
      <c r="CT30" s="312"/>
      <c r="CU30" s="312"/>
      <c r="CV30" s="312"/>
      <c r="CW30" s="312"/>
      <c r="CX30" s="312"/>
      <c r="CY30" s="312"/>
      <c r="CZ30" s="312"/>
      <c r="DA30" s="312"/>
      <c r="DB30" s="312"/>
      <c r="DC30" s="312"/>
      <c r="DD30" s="312"/>
      <c r="DE30" s="312"/>
      <c r="DF30" s="312"/>
      <c r="DG30" s="312"/>
      <c r="DH30" s="312"/>
      <c r="DI30" s="312"/>
    </row>
    <row r="31" spans="1:113" s="1" customFormat="1" ht="12.75" x14ac:dyDescent="0.2">
      <c r="A31" s="317"/>
      <c r="B31" s="318"/>
      <c r="C31" s="318"/>
      <c r="D31" s="319"/>
      <c r="E31" s="323" t="s">
        <v>246</v>
      </c>
      <c r="F31" s="324"/>
      <c r="G31" s="324"/>
      <c r="H31" s="324"/>
      <c r="I31" s="324"/>
      <c r="J31" s="324"/>
      <c r="K31" s="324"/>
      <c r="L31" s="324"/>
      <c r="M31" s="324"/>
      <c r="N31" s="324"/>
      <c r="O31" s="324"/>
      <c r="P31" s="324"/>
      <c r="Q31" s="324"/>
      <c r="R31" s="324"/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5"/>
      <c r="AL31" s="311"/>
      <c r="AM31" s="311"/>
      <c r="AN31" s="311"/>
      <c r="AO31" s="311"/>
      <c r="AP31" s="311"/>
      <c r="AQ31" s="311"/>
      <c r="AR31" s="311"/>
      <c r="AS31" s="311"/>
      <c r="AT31" s="311"/>
      <c r="AU31" s="312"/>
      <c r="AV31" s="312"/>
      <c r="AW31" s="312"/>
      <c r="AX31" s="312"/>
      <c r="AY31" s="312"/>
      <c r="AZ31" s="312"/>
      <c r="BA31" s="312"/>
      <c r="BB31" s="312"/>
      <c r="BC31" s="312"/>
      <c r="BD31" s="312"/>
      <c r="BE31" s="312"/>
      <c r="BF31" s="312"/>
      <c r="BG31" s="312"/>
      <c r="BH31" s="312"/>
      <c r="BI31" s="312"/>
      <c r="BJ31" s="312"/>
      <c r="BK31" s="312"/>
      <c r="BL31" s="312"/>
      <c r="BM31" s="312"/>
      <c r="BN31" s="312"/>
      <c r="BO31" s="312"/>
      <c r="BP31" s="312"/>
      <c r="BQ31" s="312"/>
      <c r="BR31" s="312"/>
      <c r="BS31" s="312"/>
      <c r="BT31" s="312"/>
      <c r="BU31" s="312"/>
      <c r="BV31" s="312"/>
      <c r="BW31" s="312"/>
      <c r="BX31" s="312"/>
      <c r="BY31" s="312"/>
      <c r="BZ31" s="312"/>
      <c r="CA31" s="312"/>
      <c r="CB31" s="312"/>
      <c r="CC31" s="312"/>
      <c r="CD31" s="312"/>
      <c r="CE31" s="312"/>
      <c r="CF31" s="312"/>
      <c r="CG31" s="312"/>
      <c r="CH31" s="312"/>
      <c r="CI31" s="312"/>
      <c r="CJ31" s="312"/>
      <c r="CK31" s="312"/>
      <c r="CL31" s="312"/>
      <c r="CM31" s="312"/>
      <c r="CN31" s="312"/>
      <c r="CO31" s="312"/>
      <c r="CP31" s="312"/>
      <c r="CQ31" s="312"/>
      <c r="CR31" s="312"/>
      <c r="CS31" s="312"/>
      <c r="CT31" s="312"/>
      <c r="CU31" s="312"/>
      <c r="CV31" s="312"/>
      <c r="CW31" s="312"/>
      <c r="CX31" s="312"/>
      <c r="CY31" s="312"/>
      <c r="CZ31" s="312"/>
      <c r="DA31" s="312"/>
      <c r="DB31" s="312"/>
      <c r="DC31" s="312"/>
      <c r="DD31" s="312"/>
      <c r="DE31" s="312"/>
      <c r="DF31" s="312"/>
      <c r="DG31" s="312"/>
      <c r="DH31" s="312"/>
      <c r="DI31" s="312"/>
    </row>
    <row r="32" spans="1:113" s="1" customFormat="1" ht="12.75" x14ac:dyDescent="0.2">
      <c r="A32" s="314" t="s">
        <v>58</v>
      </c>
      <c r="B32" s="315"/>
      <c r="C32" s="315"/>
      <c r="D32" s="316"/>
      <c r="E32" s="320" t="s">
        <v>312</v>
      </c>
      <c r="F32" s="321"/>
      <c r="G32" s="321"/>
      <c r="H32" s="321"/>
      <c r="I32" s="321"/>
      <c r="J32" s="321"/>
      <c r="K32" s="321"/>
      <c r="L32" s="321"/>
      <c r="M32" s="321"/>
      <c r="N32" s="321"/>
      <c r="O32" s="321"/>
      <c r="P32" s="321"/>
      <c r="Q32" s="321"/>
      <c r="R32" s="321"/>
      <c r="S32" s="321"/>
      <c r="T32" s="321"/>
      <c r="U32" s="321"/>
      <c r="V32" s="321"/>
      <c r="W32" s="321"/>
      <c r="X32" s="321"/>
      <c r="Y32" s="321"/>
      <c r="Z32" s="321"/>
      <c r="AA32" s="321"/>
      <c r="AB32" s="321"/>
      <c r="AC32" s="321"/>
      <c r="AD32" s="321"/>
      <c r="AE32" s="321"/>
      <c r="AF32" s="321"/>
      <c r="AG32" s="321"/>
      <c r="AH32" s="321"/>
      <c r="AI32" s="321"/>
      <c r="AJ32" s="321"/>
      <c r="AK32" s="322"/>
      <c r="AL32" s="311"/>
      <c r="AM32" s="311"/>
      <c r="AN32" s="311"/>
      <c r="AO32" s="311"/>
      <c r="AP32" s="311"/>
      <c r="AQ32" s="311"/>
      <c r="AR32" s="311"/>
      <c r="AS32" s="311"/>
      <c r="AT32" s="311"/>
      <c r="AU32" s="312"/>
      <c r="AV32" s="312"/>
      <c r="AW32" s="312"/>
      <c r="AX32" s="312"/>
      <c r="AY32" s="312"/>
      <c r="AZ32" s="312"/>
      <c r="BA32" s="312"/>
      <c r="BB32" s="312"/>
      <c r="BC32" s="312"/>
      <c r="BD32" s="312"/>
      <c r="BE32" s="312"/>
      <c r="BF32" s="312"/>
      <c r="BG32" s="312"/>
      <c r="BH32" s="312"/>
      <c r="BI32" s="312"/>
      <c r="BJ32" s="312"/>
      <c r="BK32" s="312"/>
      <c r="BL32" s="312"/>
      <c r="BM32" s="312"/>
      <c r="BN32" s="312"/>
      <c r="BO32" s="312"/>
      <c r="BP32" s="312"/>
      <c r="BQ32" s="312"/>
      <c r="BR32" s="312"/>
      <c r="BS32" s="312"/>
      <c r="BT32" s="312"/>
      <c r="BU32" s="312"/>
      <c r="BV32" s="312"/>
      <c r="BW32" s="312"/>
      <c r="BX32" s="312"/>
      <c r="BY32" s="312"/>
      <c r="BZ32" s="312"/>
      <c r="CA32" s="312"/>
      <c r="CB32" s="312"/>
      <c r="CC32" s="312"/>
      <c r="CD32" s="312"/>
      <c r="CE32" s="312"/>
      <c r="CF32" s="312"/>
      <c r="CG32" s="312"/>
      <c r="CH32" s="312"/>
      <c r="CI32" s="312"/>
      <c r="CJ32" s="312"/>
      <c r="CK32" s="312"/>
      <c r="CL32" s="312"/>
      <c r="CM32" s="312"/>
      <c r="CN32" s="312"/>
      <c r="CO32" s="312"/>
      <c r="CP32" s="312"/>
      <c r="CQ32" s="312"/>
      <c r="CR32" s="312"/>
      <c r="CS32" s="312"/>
      <c r="CT32" s="312"/>
      <c r="CU32" s="312"/>
      <c r="CV32" s="312"/>
      <c r="CW32" s="312"/>
      <c r="CX32" s="312"/>
      <c r="CY32" s="312"/>
      <c r="CZ32" s="312"/>
      <c r="DA32" s="312"/>
      <c r="DB32" s="312"/>
      <c r="DC32" s="312"/>
      <c r="DD32" s="312"/>
      <c r="DE32" s="312"/>
      <c r="DF32" s="312"/>
      <c r="DG32" s="312"/>
      <c r="DH32" s="312"/>
      <c r="DI32" s="312"/>
    </row>
    <row r="33" spans="1:113" s="1" customFormat="1" ht="12.75" x14ac:dyDescent="0.2">
      <c r="A33" s="326"/>
      <c r="B33" s="327"/>
      <c r="C33" s="327"/>
      <c r="D33" s="328"/>
      <c r="E33" s="329" t="s">
        <v>313</v>
      </c>
      <c r="F33" s="330"/>
      <c r="G33" s="330"/>
      <c r="H33" s="330"/>
      <c r="I33" s="330"/>
      <c r="J33" s="330"/>
      <c r="K33" s="330"/>
      <c r="L33" s="330"/>
      <c r="M33" s="330"/>
      <c r="N33" s="330"/>
      <c r="O33" s="330"/>
      <c r="P33" s="330"/>
      <c r="Q33" s="330"/>
      <c r="R33" s="330"/>
      <c r="S33" s="330"/>
      <c r="T33" s="330"/>
      <c r="U33" s="330"/>
      <c r="V33" s="330"/>
      <c r="W33" s="330"/>
      <c r="X33" s="330"/>
      <c r="Y33" s="330"/>
      <c r="Z33" s="330"/>
      <c r="AA33" s="330"/>
      <c r="AB33" s="330"/>
      <c r="AC33" s="330"/>
      <c r="AD33" s="330"/>
      <c r="AE33" s="330"/>
      <c r="AF33" s="330"/>
      <c r="AG33" s="330"/>
      <c r="AH33" s="330"/>
      <c r="AI33" s="330"/>
      <c r="AJ33" s="330"/>
      <c r="AK33" s="331"/>
      <c r="AL33" s="311"/>
      <c r="AM33" s="311"/>
      <c r="AN33" s="311"/>
      <c r="AO33" s="311"/>
      <c r="AP33" s="311"/>
      <c r="AQ33" s="311"/>
      <c r="AR33" s="311"/>
      <c r="AS33" s="311"/>
      <c r="AT33" s="311"/>
      <c r="AU33" s="312"/>
      <c r="AV33" s="312"/>
      <c r="AW33" s="312"/>
      <c r="AX33" s="312"/>
      <c r="AY33" s="312"/>
      <c r="AZ33" s="312"/>
      <c r="BA33" s="312"/>
      <c r="BB33" s="312"/>
      <c r="BC33" s="312"/>
      <c r="BD33" s="312"/>
      <c r="BE33" s="312"/>
      <c r="BF33" s="312"/>
      <c r="BG33" s="312"/>
      <c r="BH33" s="312"/>
      <c r="BI33" s="312"/>
      <c r="BJ33" s="312"/>
      <c r="BK33" s="312"/>
      <c r="BL33" s="312"/>
      <c r="BM33" s="312"/>
      <c r="BN33" s="312"/>
      <c r="BO33" s="312"/>
      <c r="BP33" s="312"/>
      <c r="BQ33" s="312"/>
      <c r="BR33" s="312"/>
      <c r="BS33" s="312"/>
      <c r="BT33" s="312"/>
      <c r="BU33" s="312"/>
      <c r="BV33" s="312"/>
      <c r="BW33" s="312"/>
      <c r="BX33" s="312"/>
      <c r="BY33" s="312"/>
      <c r="BZ33" s="312"/>
      <c r="CA33" s="312"/>
      <c r="CB33" s="312"/>
      <c r="CC33" s="312"/>
      <c r="CD33" s="312"/>
      <c r="CE33" s="312"/>
      <c r="CF33" s="312"/>
      <c r="CG33" s="312"/>
      <c r="CH33" s="312"/>
      <c r="CI33" s="312"/>
      <c r="CJ33" s="312"/>
      <c r="CK33" s="312"/>
      <c r="CL33" s="312"/>
      <c r="CM33" s="312"/>
      <c r="CN33" s="312"/>
      <c r="CO33" s="312"/>
      <c r="CP33" s="312"/>
      <c r="CQ33" s="312"/>
      <c r="CR33" s="312"/>
      <c r="CS33" s="312"/>
      <c r="CT33" s="312"/>
      <c r="CU33" s="312"/>
      <c r="CV33" s="312"/>
      <c r="CW33" s="312"/>
      <c r="CX33" s="312"/>
      <c r="CY33" s="312"/>
      <c r="CZ33" s="312"/>
      <c r="DA33" s="312"/>
      <c r="DB33" s="312"/>
      <c r="DC33" s="312"/>
      <c r="DD33" s="312"/>
      <c r="DE33" s="312"/>
      <c r="DF33" s="312"/>
      <c r="DG33" s="312"/>
      <c r="DH33" s="312"/>
      <c r="DI33" s="312"/>
    </row>
    <row r="34" spans="1:113" s="1" customFormat="1" ht="12.75" x14ac:dyDescent="0.2">
      <c r="A34" s="326"/>
      <c r="B34" s="327"/>
      <c r="C34" s="327"/>
      <c r="D34" s="328"/>
      <c r="E34" s="329" t="s">
        <v>314</v>
      </c>
      <c r="F34" s="330"/>
      <c r="G34" s="330"/>
      <c r="H34" s="330"/>
      <c r="I34" s="330"/>
      <c r="J34" s="330"/>
      <c r="K34" s="330"/>
      <c r="L34" s="330"/>
      <c r="M34" s="330"/>
      <c r="N34" s="330"/>
      <c r="O34" s="330"/>
      <c r="P34" s="330"/>
      <c r="Q34" s="330"/>
      <c r="R34" s="330"/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0"/>
      <c r="AE34" s="330"/>
      <c r="AF34" s="330"/>
      <c r="AG34" s="330"/>
      <c r="AH34" s="330"/>
      <c r="AI34" s="330"/>
      <c r="AJ34" s="330"/>
      <c r="AK34" s="331"/>
      <c r="AL34" s="311"/>
      <c r="AM34" s="311"/>
      <c r="AN34" s="311"/>
      <c r="AO34" s="311"/>
      <c r="AP34" s="311"/>
      <c r="AQ34" s="311"/>
      <c r="AR34" s="311"/>
      <c r="AS34" s="311"/>
      <c r="AT34" s="311"/>
      <c r="AU34" s="312"/>
      <c r="AV34" s="312"/>
      <c r="AW34" s="312"/>
      <c r="AX34" s="312"/>
      <c r="AY34" s="312"/>
      <c r="AZ34" s="312"/>
      <c r="BA34" s="312"/>
      <c r="BB34" s="312"/>
      <c r="BC34" s="312"/>
      <c r="BD34" s="312"/>
      <c r="BE34" s="312"/>
      <c r="BF34" s="312"/>
      <c r="BG34" s="312"/>
      <c r="BH34" s="312"/>
      <c r="BI34" s="312"/>
      <c r="BJ34" s="312"/>
      <c r="BK34" s="312"/>
      <c r="BL34" s="312"/>
      <c r="BM34" s="312"/>
      <c r="BN34" s="312"/>
      <c r="BO34" s="312"/>
      <c r="BP34" s="312"/>
      <c r="BQ34" s="312"/>
      <c r="BR34" s="312"/>
      <c r="BS34" s="312"/>
      <c r="BT34" s="312"/>
      <c r="BU34" s="312"/>
      <c r="BV34" s="312"/>
      <c r="BW34" s="312"/>
      <c r="BX34" s="312"/>
      <c r="BY34" s="312"/>
      <c r="BZ34" s="312"/>
      <c r="CA34" s="312"/>
      <c r="CB34" s="312"/>
      <c r="CC34" s="312"/>
      <c r="CD34" s="312"/>
      <c r="CE34" s="312"/>
      <c r="CF34" s="312"/>
      <c r="CG34" s="312"/>
      <c r="CH34" s="312"/>
      <c r="CI34" s="312"/>
      <c r="CJ34" s="312"/>
      <c r="CK34" s="312"/>
      <c r="CL34" s="312"/>
      <c r="CM34" s="312"/>
      <c r="CN34" s="312"/>
      <c r="CO34" s="312"/>
      <c r="CP34" s="312"/>
      <c r="CQ34" s="312"/>
      <c r="CR34" s="312"/>
      <c r="CS34" s="312"/>
      <c r="CT34" s="312"/>
      <c r="CU34" s="312"/>
      <c r="CV34" s="312"/>
      <c r="CW34" s="312"/>
      <c r="CX34" s="312"/>
      <c r="CY34" s="312"/>
      <c r="CZ34" s="312"/>
      <c r="DA34" s="312"/>
      <c r="DB34" s="312"/>
      <c r="DC34" s="312"/>
      <c r="DD34" s="312"/>
      <c r="DE34" s="312"/>
      <c r="DF34" s="312"/>
      <c r="DG34" s="312"/>
      <c r="DH34" s="312"/>
      <c r="DI34" s="312"/>
    </row>
    <row r="35" spans="1:113" s="1" customFormat="1" ht="12.75" x14ac:dyDescent="0.2">
      <c r="A35" s="326"/>
      <c r="B35" s="327"/>
      <c r="C35" s="327"/>
      <c r="D35" s="328"/>
      <c r="E35" s="329" t="s">
        <v>315</v>
      </c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0"/>
      <c r="R35" s="330"/>
      <c r="S35" s="330"/>
      <c r="T35" s="330"/>
      <c r="U35" s="330"/>
      <c r="V35" s="330"/>
      <c r="W35" s="330"/>
      <c r="X35" s="330"/>
      <c r="Y35" s="330"/>
      <c r="Z35" s="330"/>
      <c r="AA35" s="330"/>
      <c r="AB35" s="330"/>
      <c r="AC35" s="330"/>
      <c r="AD35" s="330"/>
      <c r="AE35" s="330"/>
      <c r="AF35" s="330"/>
      <c r="AG35" s="330"/>
      <c r="AH35" s="330"/>
      <c r="AI35" s="330"/>
      <c r="AJ35" s="330"/>
      <c r="AK35" s="331"/>
      <c r="AL35" s="311"/>
      <c r="AM35" s="311"/>
      <c r="AN35" s="311"/>
      <c r="AO35" s="311"/>
      <c r="AP35" s="311"/>
      <c r="AQ35" s="311"/>
      <c r="AR35" s="311"/>
      <c r="AS35" s="311"/>
      <c r="AT35" s="311"/>
      <c r="AU35" s="312"/>
      <c r="AV35" s="312"/>
      <c r="AW35" s="312"/>
      <c r="AX35" s="312"/>
      <c r="AY35" s="312"/>
      <c r="AZ35" s="312"/>
      <c r="BA35" s="312"/>
      <c r="BB35" s="312"/>
      <c r="BC35" s="312"/>
      <c r="BD35" s="312"/>
      <c r="BE35" s="312"/>
      <c r="BF35" s="312"/>
      <c r="BG35" s="312"/>
      <c r="BH35" s="312"/>
      <c r="BI35" s="312"/>
      <c r="BJ35" s="312"/>
      <c r="BK35" s="312"/>
      <c r="BL35" s="312"/>
      <c r="BM35" s="312"/>
      <c r="BN35" s="312"/>
      <c r="BO35" s="312"/>
      <c r="BP35" s="312"/>
      <c r="BQ35" s="312"/>
      <c r="BR35" s="312"/>
      <c r="BS35" s="312"/>
      <c r="BT35" s="312"/>
      <c r="BU35" s="312"/>
      <c r="BV35" s="312"/>
      <c r="BW35" s="312"/>
      <c r="BX35" s="312"/>
      <c r="BY35" s="312"/>
      <c r="BZ35" s="312"/>
      <c r="CA35" s="312"/>
      <c r="CB35" s="312"/>
      <c r="CC35" s="312"/>
      <c r="CD35" s="312"/>
      <c r="CE35" s="312"/>
      <c r="CF35" s="312"/>
      <c r="CG35" s="312"/>
      <c r="CH35" s="312"/>
      <c r="CI35" s="312"/>
      <c r="CJ35" s="312"/>
      <c r="CK35" s="312"/>
      <c r="CL35" s="312"/>
      <c r="CM35" s="312"/>
      <c r="CN35" s="312"/>
      <c r="CO35" s="312"/>
      <c r="CP35" s="312"/>
      <c r="CQ35" s="312"/>
      <c r="CR35" s="312"/>
      <c r="CS35" s="312"/>
      <c r="CT35" s="312"/>
      <c r="CU35" s="312"/>
      <c r="CV35" s="312"/>
      <c r="CW35" s="312"/>
      <c r="CX35" s="312"/>
      <c r="CY35" s="312"/>
      <c r="CZ35" s="312"/>
      <c r="DA35" s="312"/>
      <c r="DB35" s="312"/>
      <c r="DC35" s="312"/>
      <c r="DD35" s="312"/>
      <c r="DE35" s="312"/>
      <c r="DF35" s="312"/>
      <c r="DG35" s="312"/>
      <c r="DH35" s="312"/>
      <c r="DI35" s="312"/>
    </row>
    <row r="36" spans="1:113" s="1" customFormat="1" ht="12.75" x14ac:dyDescent="0.2">
      <c r="A36" s="317"/>
      <c r="B36" s="318"/>
      <c r="C36" s="318"/>
      <c r="D36" s="319"/>
      <c r="E36" s="323" t="s">
        <v>316</v>
      </c>
      <c r="F36" s="324"/>
      <c r="G36" s="324"/>
      <c r="H36" s="324"/>
      <c r="I36" s="324"/>
      <c r="J36" s="324"/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  <c r="AH36" s="324"/>
      <c r="AI36" s="324"/>
      <c r="AJ36" s="324"/>
      <c r="AK36" s="325"/>
      <c r="AL36" s="311"/>
      <c r="AM36" s="311"/>
      <c r="AN36" s="311"/>
      <c r="AO36" s="311"/>
      <c r="AP36" s="311"/>
      <c r="AQ36" s="311"/>
      <c r="AR36" s="311"/>
      <c r="AS36" s="311"/>
      <c r="AT36" s="311"/>
      <c r="AU36" s="312"/>
      <c r="AV36" s="312"/>
      <c r="AW36" s="312"/>
      <c r="AX36" s="312"/>
      <c r="AY36" s="312"/>
      <c r="AZ36" s="312"/>
      <c r="BA36" s="312"/>
      <c r="BB36" s="312"/>
      <c r="BC36" s="312"/>
      <c r="BD36" s="312"/>
      <c r="BE36" s="312"/>
      <c r="BF36" s="312"/>
      <c r="BG36" s="312"/>
      <c r="BH36" s="312"/>
      <c r="BI36" s="312"/>
      <c r="BJ36" s="312"/>
      <c r="BK36" s="312"/>
      <c r="BL36" s="312"/>
      <c r="BM36" s="312"/>
      <c r="BN36" s="312"/>
      <c r="BO36" s="312"/>
      <c r="BP36" s="312"/>
      <c r="BQ36" s="312"/>
      <c r="BR36" s="312"/>
      <c r="BS36" s="312"/>
      <c r="BT36" s="312"/>
      <c r="BU36" s="312"/>
      <c r="BV36" s="312"/>
      <c r="BW36" s="312"/>
      <c r="BX36" s="312"/>
      <c r="BY36" s="312"/>
      <c r="BZ36" s="312"/>
      <c r="CA36" s="312"/>
      <c r="CB36" s="312"/>
      <c r="CC36" s="312"/>
      <c r="CD36" s="312"/>
      <c r="CE36" s="312"/>
      <c r="CF36" s="312"/>
      <c r="CG36" s="312"/>
      <c r="CH36" s="312"/>
      <c r="CI36" s="312"/>
      <c r="CJ36" s="312"/>
      <c r="CK36" s="312"/>
      <c r="CL36" s="312"/>
      <c r="CM36" s="312"/>
      <c r="CN36" s="312"/>
      <c r="CO36" s="312"/>
      <c r="CP36" s="312"/>
      <c r="CQ36" s="312"/>
      <c r="CR36" s="312"/>
      <c r="CS36" s="312"/>
      <c r="CT36" s="312"/>
      <c r="CU36" s="312"/>
      <c r="CV36" s="312"/>
      <c r="CW36" s="312"/>
      <c r="CX36" s="312"/>
      <c r="CY36" s="312"/>
      <c r="CZ36" s="312"/>
      <c r="DA36" s="312"/>
      <c r="DB36" s="312"/>
      <c r="DC36" s="312"/>
      <c r="DD36" s="312"/>
      <c r="DE36" s="312"/>
      <c r="DF36" s="312"/>
      <c r="DG36" s="312"/>
      <c r="DH36" s="312"/>
      <c r="DI36" s="312"/>
    </row>
    <row r="37" spans="1:113" s="1" customFormat="1" ht="12.75" x14ac:dyDescent="0.2">
      <c r="A37" s="314" t="s">
        <v>317</v>
      </c>
      <c r="B37" s="315"/>
      <c r="C37" s="315"/>
      <c r="D37" s="316"/>
      <c r="E37" s="320" t="s">
        <v>318</v>
      </c>
      <c r="F37" s="321"/>
      <c r="G37" s="321"/>
      <c r="H37" s="321"/>
      <c r="I37" s="321"/>
      <c r="J37" s="321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  <c r="AK37" s="322"/>
      <c r="AL37" s="311"/>
      <c r="AM37" s="311"/>
      <c r="AN37" s="311"/>
      <c r="AO37" s="311"/>
      <c r="AP37" s="311"/>
      <c r="AQ37" s="311"/>
      <c r="AR37" s="311"/>
      <c r="AS37" s="311"/>
      <c r="AT37" s="311"/>
      <c r="AU37" s="312"/>
      <c r="AV37" s="312"/>
      <c r="AW37" s="312"/>
      <c r="AX37" s="312"/>
      <c r="AY37" s="312"/>
      <c r="AZ37" s="312"/>
      <c r="BA37" s="312"/>
      <c r="BB37" s="312"/>
      <c r="BC37" s="312"/>
      <c r="BD37" s="312"/>
      <c r="BE37" s="312"/>
      <c r="BF37" s="312"/>
      <c r="BG37" s="312"/>
      <c r="BH37" s="312"/>
      <c r="BI37" s="312"/>
      <c r="BJ37" s="312"/>
      <c r="BK37" s="312"/>
      <c r="BL37" s="312"/>
      <c r="BM37" s="312"/>
      <c r="BN37" s="312"/>
      <c r="BO37" s="312"/>
      <c r="BP37" s="312"/>
      <c r="BQ37" s="312"/>
      <c r="BR37" s="312"/>
      <c r="BS37" s="312"/>
      <c r="BT37" s="312"/>
      <c r="BU37" s="312"/>
      <c r="BV37" s="312"/>
      <c r="BW37" s="312"/>
      <c r="BX37" s="312"/>
      <c r="BY37" s="312"/>
      <c r="BZ37" s="312"/>
      <c r="CA37" s="312"/>
      <c r="CB37" s="312"/>
      <c r="CC37" s="312"/>
      <c r="CD37" s="312"/>
      <c r="CE37" s="312"/>
      <c r="CF37" s="312"/>
      <c r="CG37" s="312"/>
      <c r="CH37" s="312"/>
      <c r="CI37" s="312"/>
      <c r="CJ37" s="312"/>
      <c r="CK37" s="312"/>
      <c r="CL37" s="312"/>
      <c r="CM37" s="312"/>
      <c r="CN37" s="312"/>
      <c r="CO37" s="312"/>
      <c r="CP37" s="312"/>
      <c r="CQ37" s="312"/>
      <c r="CR37" s="312"/>
      <c r="CS37" s="312"/>
      <c r="CT37" s="312"/>
      <c r="CU37" s="312"/>
      <c r="CV37" s="312"/>
      <c r="CW37" s="312"/>
      <c r="CX37" s="312"/>
      <c r="CY37" s="312"/>
      <c r="CZ37" s="312"/>
      <c r="DA37" s="312"/>
      <c r="DB37" s="312"/>
      <c r="DC37" s="312"/>
      <c r="DD37" s="312"/>
      <c r="DE37" s="312"/>
      <c r="DF37" s="312"/>
      <c r="DG37" s="312"/>
      <c r="DH37" s="312"/>
      <c r="DI37" s="312"/>
    </row>
    <row r="38" spans="1:113" s="1" customFormat="1" ht="12.75" x14ac:dyDescent="0.2">
      <c r="A38" s="326"/>
      <c r="B38" s="327"/>
      <c r="C38" s="327"/>
      <c r="D38" s="328"/>
      <c r="E38" s="329" t="s">
        <v>319</v>
      </c>
      <c r="F38" s="330"/>
      <c r="G38" s="330"/>
      <c r="H38" s="330"/>
      <c r="I38" s="330"/>
      <c r="J38" s="330"/>
      <c r="K38" s="330"/>
      <c r="L38" s="330"/>
      <c r="M38" s="330"/>
      <c r="N38" s="330"/>
      <c r="O38" s="330"/>
      <c r="P38" s="330"/>
      <c r="Q38" s="330"/>
      <c r="R38" s="330"/>
      <c r="S38" s="330"/>
      <c r="T38" s="330"/>
      <c r="U38" s="330"/>
      <c r="V38" s="330"/>
      <c r="W38" s="330"/>
      <c r="X38" s="330"/>
      <c r="Y38" s="330"/>
      <c r="Z38" s="330"/>
      <c r="AA38" s="330"/>
      <c r="AB38" s="330"/>
      <c r="AC38" s="330"/>
      <c r="AD38" s="330"/>
      <c r="AE38" s="330"/>
      <c r="AF38" s="330"/>
      <c r="AG38" s="330"/>
      <c r="AH38" s="330"/>
      <c r="AI38" s="330"/>
      <c r="AJ38" s="330"/>
      <c r="AK38" s="331"/>
      <c r="AL38" s="311"/>
      <c r="AM38" s="311"/>
      <c r="AN38" s="311"/>
      <c r="AO38" s="311"/>
      <c r="AP38" s="311"/>
      <c r="AQ38" s="311"/>
      <c r="AR38" s="311"/>
      <c r="AS38" s="311"/>
      <c r="AT38" s="311"/>
      <c r="AU38" s="312"/>
      <c r="AV38" s="312"/>
      <c r="AW38" s="312"/>
      <c r="AX38" s="312"/>
      <c r="AY38" s="312"/>
      <c r="AZ38" s="312"/>
      <c r="BA38" s="312"/>
      <c r="BB38" s="312"/>
      <c r="BC38" s="312"/>
      <c r="BD38" s="312"/>
      <c r="BE38" s="312"/>
      <c r="BF38" s="312"/>
      <c r="BG38" s="312"/>
      <c r="BH38" s="312"/>
      <c r="BI38" s="312"/>
      <c r="BJ38" s="312"/>
      <c r="BK38" s="312"/>
      <c r="BL38" s="312"/>
      <c r="BM38" s="312"/>
      <c r="BN38" s="312"/>
      <c r="BO38" s="312"/>
      <c r="BP38" s="312"/>
      <c r="BQ38" s="312"/>
      <c r="BR38" s="312"/>
      <c r="BS38" s="312"/>
      <c r="BT38" s="312"/>
      <c r="BU38" s="312"/>
      <c r="BV38" s="312"/>
      <c r="BW38" s="312"/>
      <c r="BX38" s="312"/>
      <c r="BY38" s="312"/>
      <c r="BZ38" s="312"/>
      <c r="CA38" s="312"/>
      <c r="CB38" s="312"/>
      <c r="CC38" s="312"/>
      <c r="CD38" s="312"/>
      <c r="CE38" s="312"/>
      <c r="CF38" s="312"/>
      <c r="CG38" s="312"/>
      <c r="CH38" s="312"/>
      <c r="CI38" s="312"/>
      <c r="CJ38" s="312"/>
      <c r="CK38" s="312"/>
      <c r="CL38" s="312"/>
      <c r="CM38" s="312"/>
      <c r="CN38" s="312"/>
      <c r="CO38" s="312"/>
      <c r="CP38" s="312"/>
      <c r="CQ38" s="312"/>
      <c r="CR38" s="312"/>
      <c r="CS38" s="312"/>
      <c r="CT38" s="312"/>
      <c r="CU38" s="312"/>
      <c r="CV38" s="312"/>
      <c r="CW38" s="312"/>
      <c r="CX38" s="312"/>
      <c r="CY38" s="312"/>
      <c r="CZ38" s="312"/>
      <c r="DA38" s="312"/>
      <c r="DB38" s="312"/>
      <c r="DC38" s="312"/>
      <c r="DD38" s="312"/>
      <c r="DE38" s="312"/>
      <c r="DF38" s="312"/>
      <c r="DG38" s="312"/>
      <c r="DH38" s="312"/>
      <c r="DI38" s="312"/>
    </row>
    <row r="39" spans="1:113" s="1" customFormat="1" ht="12.75" x14ac:dyDescent="0.2">
      <c r="A39" s="326"/>
      <c r="B39" s="327"/>
      <c r="C39" s="327"/>
      <c r="D39" s="328"/>
      <c r="E39" s="329" t="s">
        <v>320</v>
      </c>
      <c r="F39" s="330"/>
      <c r="G39" s="330"/>
      <c r="H39" s="330"/>
      <c r="I39" s="330"/>
      <c r="J39" s="330"/>
      <c r="K39" s="330"/>
      <c r="L39" s="330"/>
      <c r="M39" s="330"/>
      <c r="N39" s="330"/>
      <c r="O39" s="330"/>
      <c r="P39" s="330"/>
      <c r="Q39" s="330"/>
      <c r="R39" s="330"/>
      <c r="S39" s="330"/>
      <c r="T39" s="330"/>
      <c r="U39" s="330"/>
      <c r="V39" s="330"/>
      <c r="W39" s="330"/>
      <c r="X39" s="330"/>
      <c r="Y39" s="330"/>
      <c r="Z39" s="330"/>
      <c r="AA39" s="330"/>
      <c r="AB39" s="330"/>
      <c r="AC39" s="330"/>
      <c r="AD39" s="330"/>
      <c r="AE39" s="330"/>
      <c r="AF39" s="330"/>
      <c r="AG39" s="330"/>
      <c r="AH39" s="330"/>
      <c r="AI39" s="330"/>
      <c r="AJ39" s="330"/>
      <c r="AK39" s="331"/>
      <c r="AL39" s="311"/>
      <c r="AM39" s="311"/>
      <c r="AN39" s="311"/>
      <c r="AO39" s="311"/>
      <c r="AP39" s="311"/>
      <c r="AQ39" s="311"/>
      <c r="AR39" s="311"/>
      <c r="AS39" s="311"/>
      <c r="AT39" s="311"/>
      <c r="AU39" s="312"/>
      <c r="AV39" s="312"/>
      <c r="AW39" s="312"/>
      <c r="AX39" s="312"/>
      <c r="AY39" s="312"/>
      <c r="AZ39" s="312"/>
      <c r="BA39" s="312"/>
      <c r="BB39" s="312"/>
      <c r="BC39" s="312"/>
      <c r="BD39" s="312"/>
      <c r="BE39" s="312"/>
      <c r="BF39" s="312"/>
      <c r="BG39" s="312"/>
      <c r="BH39" s="312"/>
      <c r="BI39" s="312"/>
      <c r="BJ39" s="312"/>
      <c r="BK39" s="312"/>
      <c r="BL39" s="312"/>
      <c r="BM39" s="312"/>
      <c r="BN39" s="312"/>
      <c r="BO39" s="312"/>
      <c r="BP39" s="312"/>
      <c r="BQ39" s="312"/>
      <c r="BR39" s="312"/>
      <c r="BS39" s="312"/>
      <c r="BT39" s="312"/>
      <c r="BU39" s="312"/>
      <c r="BV39" s="312"/>
      <c r="BW39" s="312"/>
      <c r="BX39" s="312"/>
      <c r="BY39" s="312"/>
      <c r="BZ39" s="312"/>
      <c r="CA39" s="312"/>
      <c r="CB39" s="312"/>
      <c r="CC39" s="312"/>
      <c r="CD39" s="312"/>
      <c r="CE39" s="312"/>
      <c r="CF39" s="312"/>
      <c r="CG39" s="312"/>
      <c r="CH39" s="312"/>
      <c r="CI39" s="312"/>
      <c r="CJ39" s="312"/>
      <c r="CK39" s="312"/>
      <c r="CL39" s="312"/>
      <c r="CM39" s="312"/>
      <c r="CN39" s="312"/>
      <c r="CO39" s="312"/>
      <c r="CP39" s="312"/>
      <c r="CQ39" s="312"/>
      <c r="CR39" s="312"/>
      <c r="CS39" s="312"/>
      <c r="CT39" s="312"/>
      <c r="CU39" s="312"/>
      <c r="CV39" s="312"/>
      <c r="CW39" s="312"/>
      <c r="CX39" s="312"/>
      <c r="CY39" s="312"/>
      <c r="CZ39" s="312"/>
      <c r="DA39" s="312"/>
      <c r="DB39" s="312"/>
      <c r="DC39" s="312"/>
      <c r="DD39" s="312"/>
      <c r="DE39" s="312"/>
      <c r="DF39" s="312"/>
      <c r="DG39" s="312"/>
      <c r="DH39" s="312"/>
      <c r="DI39" s="312"/>
    </row>
    <row r="40" spans="1:113" s="1" customFormat="1" ht="12.75" x14ac:dyDescent="0.2">
      <c r="A40" s="317"/>
      <c r="B40" s="318"/>
      <c r="C40" s="318"/>
      <c r="D40" s="319"/>
      <c r="E40" s="323" t="s">
        <v>321</v>
      </c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5"/>
      <c r="AL40" s="311"/>
      <c r="AM40" s="311"/>
      <c r="AN40" s="311"/>
      <c r="AO40" s="311"/>
      <c r="AP40" s="311"/>
      <c r="AQ40" s="311"/>
      <c r="AR40" s="311"/>
      <c r="AS40" s="311"/>
      <c r="AT40" s="311"/>
      <c r="AU40" s="312"/>
      <c r="AV40" s="312"/>
      <c r="AW40" s="312"/>
      <c r="AX40" s="312"/>
      <c r="AY40" s="312"/>
      <c r="AZ40" s="312"/>
      <c r="BA40" s="312"/>
      <c r="BB40" s="312"/>
      <c r="BC40" s="312"/>
      <c r="BD40" s="312"/>
      <c r="BE40" s="312"/>
      <c r="BF40" s="312"/>
      <c r="BG40" s="312"/>
      <c r="BH40" s="312"/>
      <c r="BI40" s="312"/>
      <c r="BJ40" s="312"/>
      <c r="BK40" s="312"/>
      <c r="BL40" s="312"/>
      <c r="BM40" s="312"/>
      <c r="BN40" s="312"/>
      <c r="BO40" s="312"/>
      <c r="BP40" s="312"/>
      <c r="BQ40" s="312"/>
      <c r="BR40" s="312"/>
      <c r="BS40" s="312"/>
      <c r="BT40" s="312"/>
      <c r="BU40" s="312"/>
      <c r="BV40" s="312"/>
      <c r="BW40" s="312"/>
      <c r="BX40" s="312"/>
      <c r="BY40" s="312"/>
      <c r="BZ40" s="312"/>
      <c r="CA40" s="312"/>
      <c r="CB40" s="312"/>
      <c r="CC40" s="312"/>
      <c r="CD40" s="312"/>
      <c r="CE40" s="312"/>
      <c r="CF40" s="312"/>
      <c r="CG40" s="312"/>
      <c r="CH40" s="312"/>
      <c r="CI40" s="312"/>
      <c r="CJ40" s="312"/>
      <c r="CK40" s="312"/>
      <c r="CL40" s="312"/>
      <c r="CM40" s="312"/>
      <c r="CN40" s="312"/>
      <c r="CO40" s="312"/>
      <c r="CP40" s="312"/>
      <c r="CQ40" s="312"/>
      <c r="CR40" s="312"/>
      <c r="CS40" s="312"/>
      <c r="CT40" s="312"/>
      <c r="CU40" s="312"/>
      <c r="CV40" s="312"/>
      <c r="CW40" s="312"/>
      <c r="CX40" s="312"/>
      <c r="CY40" s="312"/>
      <c r="CZ40" s="312"/>
      <c r="DA40" s="312"/>
      <c r="DB40" s="312"/>
      <c r="DC40" s="312"/>
      <c r="DD40" s="312"/>
      <c r="DE40" s="312"/>
      <c r="DF40" s="312"/>
      <c r="DG40" s="312"/>
      <c r="DH40" s="312"/>
      <c r="DI40" s="312"/>
    </row>
    <row r="41" spans="1:113" s="1" customFormat="1" ht="12.75" x14ac:dyDescent="0.2">
      <c r="A41" s="314" t="s">
        <v>322</v>
      </c>
      <c r="B41" s="315"/>
      <c r="C41" s="315"/>
      <c r="D41" s="316"/>
      <c r="E41" s="320" t="s">
        <v>323</v>
      </c>
      <c r="F41" s="321"/>
      <c r="G41" s="321"/>
      <c r="H41" s="321"/>
      <c r="I41" s="321"/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  <c r="AK41" s="322"/>
      <c r="AL41" s="311"/>
      <c r="AM41" s="311"/>
      <c r="AN41" s="311"/>
      <c r="AO41" s="311"/>
      <c r="AP41" s="311"/>
      <c r="AQ41" s="311"/>
      <c r="AR41" s="311"/>
      <c r="AS41" s="311"/>
      <c r="AT41" s="311"/>
      <c r="AU41" s="312"/>
      <c r="AV41" s="312"/>
      <c r="AW41" s="312"/>
      <c r="AX41" s="312"/>
      <c r="AY41" s="312"/>
      <c r="AZ41" s="312"/>
      <c r="BA41" s="312"/>
      <c r="BB41" s="312"/>
      <c r="BC41" s="312"/>
      <c r="BD41" s="312"/>
      <c r="BE41" s="312"/>
      <c r="BF41" s="312"/>
      <c r="BG41" s="312"/>
      <c r="BH41" s="312"/>
      <c r="BI41" s="312"/>
      <c r="BJ41" s="312"/>
      <c r="BK41" s="312"/>
      <c r="BL41" s="312"/>
      <c r="BM41" s="312"/>
      <c r="BN41" s="312"/>
      <c r="BO41" s="312"/>
      <c r="BP41" s="312"/>
      <c r="BQ41" s="312"/>
      <c r="BR41" s="312"/>
      <c r="BS41" s="312"/>
      <c r="BT41" s="312"/>
      <c r="BU41" s="312"/>
      <c r="BV41" s="312"/>
      <c r="BW41" s="312"/>
      <c r="BX41" s="312"/>
      <c r="BY41" s="312"/>
      <c r="BZ41" s="312"/>
      <c r="CA41" s="312"/>
      <c r="CB41" s="312"/>
      <c r="CC41" s="312"/>
      <c r="CD41" s="312"/>
      <c r="CE41" s="312"/>
      <c r="CF41" s="312"/>
      <c r="CG41" s="312"/>
      <c r="CH41" s="312"/>
      <c r="CI41" s="312"/>
      <c r="CJ41" s="312"/>
      <c r="CK41" s="312"/>
      <c r="CL41" s="312"/>
      <c r="CM41" s="312"/>
      <c r="CN41" s="312"/>
      <c r="CO41" s="312"/>
      <c r="CP41" s="312"/>
      <c r="CQ41" s="312"/>
      <c r="CR41" s="312"/>
      <c r="CS41" s="312"/>
      <c r="CT41" s="312"/>
      <c r="CU41" s="312"/>
      <c r="CV41" s="312"/>
      <c r="CW41" s="312"/>
      <c r="CX41" s="312"/>
      <c r="CY41" s="312"/>
      <c r="CZ41" s="312"/>
      <c r="DA41" s="312"/>
      <c r="DB41" s="312"/>
      <c r="DC41" s="312"/>
      <c r="DD41" s="312"/>
      <c r="DE41" s="312"/>
      <c r="DF41" s="312"/>
      <c r="DG41" s="312"/>
      <c r="DH41" s="312"/>
      <c r="DI41" s="312"/>
    </row>
    <row r="42" spans="1:113" s="1" customFormat="1" ht="12.75" x14ac:dyDescent="0.2">
      <c r="A42" s="317"/>
      <c r="B42" s="318"/>
      <c r="C42" s="318"/>
      <c r="D42" s="319"/>
      <c r="E42" s="323" t="s">
        <v>324</v>
      </c>
      <c r="F42" s="324"/>
      <c r="G42" s="324"/>
      <c r="H42" s="324"/>
      <c r="I42" s="324"/>
      <c r="J42" s="324"/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5"/>
      <c r="AL42" s="311"/>
      <c r="AM42" s="311"/>
      <c r="AN42" s="311"/>
      <c r="AO42" s="311"/>
      <c r="AP42" s="311"/>
      <c r="AQ42" s="311"/>
      <c r="AR42" s="311"/>
      <c r="AS42" s="311"/>
      <c r="AT42" s="311"/>
      <c r="AU42" s="312"/>
      <c r="AV42" s="312"/>
      <c r="AW42" s="312"/>
      <c r="AX42" s="312"/>
      <c r="AY42" s="312"/>
      <c r="AZ42" s="312"/>
      <c r="BA42" s="312"/>
      <c r="BB42" s="312"/>
      <c r="BC42" s="312"/>
      <c r="BD42" s="312"/>
      <c r="BE42" s="312"/>
      <c r="BF42" s="312"/>
      <c r="BG42" s="312"/>
      <c r="BH42" s="312"/>
      <c r="BI42" s="312"/>
      <c r="BJ42" s="312"/>
      <c r="BK42" s="312"/>
      <c r="BL42" s="312"/>
      <c r="BM42" s="312"/>
      <c r="BN42" s="312"/>
      <c r="BO42" s="312"/>
      <c r="BP42" s="312"/>
      <c r="BQ42" s="312"/>
      <c r="BR42" s="312"/>
      <c r="BS42" s="312"/>
      <c r="BT42" s="312"/>
      <c r="BU42" s="312"/>
      <c r="BV42" s="312"/>
      <c r="BW42" s="312"/>
      <c r="BX42" s="312"/>
      <c r="BY42" s="312"/>
      <c r="BZ42" s="312"/>
      <c r="CA42" s="312"/>
      <c r="CB42" s="312"/>
      <c r="CC42" s="312"/>
      <c r="CD42" s="312"/>
      <c r="CE42" s="312"/>
      <c r="CF42" s="312"/>
      <c r="CG42" s="312"/>
      <c r="CH42" s="312"/>
      <c r="CI42" s="312"/>
      <c r="CJ42" s="312"/>
      <c r="CK42" s="312"/>
      <c r="CL42" s="312"/>
      <c r="CM42" s="312"/>
      <c r="CN42" s="312"/>
      <c r="CO42" s="312"/>
      <c r="CP42" s="312"/>
      <c r="CQ42" s="312"/>
      <c r="CR42" s="312"/>
      <c r="CS42" s="312"/>
      <c r="CT42" s="312"/>
      <c r="CU42" s="312"/>
      <c r="CV42" s="312"/>
      <c r="CW42" s="312"/>
      <c r="CX42" s="312"/>
      <c r="CY42" s="312"/>
      <c r="CZ42" s="312"/>
      <c r="DA42" s="312"/>
      <c r="DB42" s="312"/>
      <c r="DC42" s="312"/>
      <c r="DD42" s="312"/>
      <c r="DE42" s="312"/>
      <c r="DF42" s="312"/>
      <c r="DG42" s="312"/>
      <c r="DH42" s="312"/>
      <c r="DI42" s="312"/>
    </row>
    <row r="43" spans="1:113" s="1" customFormat="1" ht="12.75" x14ac:dyDescent="0.2">
      <c r="A43" s="314" t="s">
        <v>325</v>
      </c>
      <c r="B43" s="315"/>
      <c r="C43" s="315"/>
      <c r="D43" s="316"/>
      <c r="E43" s="320" t="s">
        <v>326</v>
      </c>
      <c r="F43" s="321"/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  <c r="V43" s="321"/>
      <c r="W43" s="321"/>
      <c r="X43" s="321"/>
      <c r="Y43" s="321"/>
      <c r="Z43" s="321"/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  <c r="AK43" s="322"/>
      <c r="AL43" s="311"/>
      <c r="AM43" s="311"/>
      <c r="AN43" s="311"/>
      <c r="AO43" s="311"/>
      <c r="AP43" s="311"/>
      <c r="AQ43" s="311"/>
      <c r="AR43" s="311"/>
      <c r="AS43" s="311"/>
      <c r="AT43" s="311"/>
      <c r="AU43" s="312"/>
      <c r="AV43" s="312"/>
      <c r="AW43" s="312"/>
      <c r="AX43" s="312"/>
      <c r="AY43" s="312"/>
      <c r="AZ43" s="312"/>
      <c r="BA43" s="312"/>
      <c r="BB43" s="312"/>
      <c r="BC43" s="312"/>
      <c r="BD43" s="312"/>
      <c r="BE43" s="312"/>
      <c r="BF43" s="312"/>
      <c r="BG43" s="312"/>
      <c r="BH43" s="312"/>
      <c r="BI43" s="312"/>
      <c r="BJ43" s="312"/>
      <c r="BK43" s="312"/>
      <c r="BL43" s="312"/>
      <c r="BM43" s="312"/>
      <c r="BN43" s="312"/>
      <c r="BO43" s="312"/>
      <c r="BP43" s="312"/>
      <c r="BQ43" s="312"/>
      <c r="BR43" s="312"/>
      <c r="BS43" s="312"/>
      <c r="BT43" s="312"/>
      <c r="BU43" s="312"/>
      <c r="BV43" s="312"/>
      <c r="BW43" s="312"/>
      <c r="BX43" s="312"/>
      <c r="BY43" s="312"/>
      <c r="BZ43" s="312"/>
      <c r="CA43" s="312"/>
      <c r="CB43" s="312"/>
      <c r="CC43" s="312"/>
      <c r="CD43" s="312"/>
      <c r="CE43" s="312"/>
      <c r="CF43" s="312"/>
      <c r="CG43" s="312"/>
      <c r="CH43" s="312"/>
      <c r="CI43" s="312"/>
      <c r="CJ43" s="312"/>
      <c r="CK43" s="312"/>
      <c r="CL43" s="312"/>
      <c r="CM43" s="312"/>
      <c r="CN43" s="312"/>
      <c r="CO43" s="312"/>
      <c r="CP43" s="312"/>
      <c r="CQ43" s="312"/>
      <c r="CR43" s="312"/>
      <c r="CS43" s="312"/>
      <c r="CT43" s="312"/>
      <c r="CU43" s="312"/>
      <c r="CV43" s="312"/>
      <c r="CW43" s="312"/>
      <c r="CX43" s="312"/>
      <c r="CY43" s="312"/>
      <c r="CZ43" s="312"/>
      <c r="DA43" s="312"/>
      <c r="DB43" s="312"/>
      <c r="DC43" s="312"/>
      <c r="DD43" s="312"/>
      <c r="DE43" s="312"/>
      <c r="DF43" s="312"/>
      <c r="DG43" s="312"/>
      <c r="DH43" s="312"/>
      <c r="DI43" s="312"/>
    </row>
    <row r="44" spans="1:113" s="1" customFormat="1" ht="12.75" x14ac:dyDescent="0.2">
      <c r="A44" s="317"/>
      <c r="B44" s="318"/>
      <c r="C44" s="318"/>
      <c r="D44" s="319"/>
      <c r="E44" s="323" t="s">
        <v>327</v>
      </c>
      <c r="F44" s="324"/>
      <c r="G44" s="324"/>
      <c r="H44" s="324"/>
      <c r="I44" s="324"/>
      <c r="J44" s="324"/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  <c r="AH44" s="324"/>
      <c r="AI44" s="324"/>
      <c r="AJ44" s="324"/>
      <c r="AK44" s="325"/>
      <c r="AL44" s="311"/>
      <c r="AM44" s="311"/>
      <c r="AN44" s="311"/>
      <c r="AO44" s="311"/>
      <c r="AP44" s="311"/>
      <c r="AQ44" s="311"/>
      <c r="AR44" s="311"/>
      <c r="AS44" s="311"/>
      <c r="AT44" s="311"/>
      <c r="AU44" s="312"/>
      <c r="AV44" s="312"/>
      <c r="AW44" s="312"/>
      <c r="AX44" s="312"/>
      <c r="AY44" s="312"/>
      <c r="AZ44" s="312"/>
      <c r="BA44" s="312"/>
      <c r="BB44" s="312"/>
      <c r="BC44" s="312"/>
      <c r="BD44" s="312"/>
      <c r="BE44" s="312"/>
      <c r="BF44" s="312"/>
      <c r="BG44" s="312"/>
      <c r="BH44" s="312"/>
      <c r="BI44" s="312"/>
      <c r="BJ44" s="312"/>
      <c r="BK44" s="312"/>
      <c r="BL44" s="312"/>
      <c r="BM44" s="312"/>
      <c r="BN44" s="312"/>
      <c r="BO44" s="312"/>
      <c r="BP44" s="312"/>
      <c r="BQ44" s="312"/>
      <c r="BR44" s="312"/>
      <c r="BS44" s="312"/>
      <c r="BT44" s="312"/>
      <c r="BU44" s="312"/>
      <c r="BV44" s="312"/>
      <c r="BW44" s="312"/>
      <c r="BX44" s="312"/>
      <c r="BY44" s="312"/>
      <c r="BZ44" s="312"/>
      <c r="CA44" s="312"/>
      <c r="CB44" s="312"/>
      <c r="CC44" s="312"/>
      <c r="CD44" s="312"/>
      <c r="CE44" s="312"/>
      <c r="CF44" s="312"/>
      <c r="CG44" s="312"/>
      <c r="CH44" s="312"/>
      <c r="CI44" s="312"/>
      <c r="CJ44" s="312"/>
      <c r="CK44" s="312"/>
      <c r="CL44" s="312"/>
      <c r="CM44" s="312"/>
      <c r="CN44" s="312"/>
      <c r="CO44" s="312"/>
      <c r="CP44" s="312"/>
      <c r="CQ44" s="312"/>
      <c r="CR44" s="312"/>
      <c r="CS44" s="312"/>
      <c r="CT44" s="312"/>
      <c r="CU44" s="312"/>
      <c r="CV44" s="312"/>
      <c r="CW44" s="312"/>
      <c r="CX44" s="312"/>
      <c r="CY44" s="312"/>
      <c r="CZ44" s="312"/>
      <c r="DA44" s="312"/>
      <c r="DB44" s="312"/>
      <c r="DC44" s="312"/>
      <c r="DD44" s="312"/>
      <c r="DE44" s="312"/>
      <c r="DF44" s="312"/>
      <c r="DG44" s="312"/>
      <c r="DH44" s="312"/>
      <c r="DI44" s="312"/>
    </row>
    <row r="45" spans="1:113" s="1" customFormat="1" ht="38.25" customHeight="1" x14ac:dyDescent="0.2">
      <c r="A45" s="305" t="s">
        <v>328</v>
      </c>
      <c r="B45" s="306"/>
      <c r="C45" s="306"/>
      <c r="D45" s="307"/>
      <c r="E45" s="308" t="s">
        <v>329</v>
      </c>
      <c r="F45" s="309"/>
      <c r="G45" s="309"/>
      <c r="H45" s="309"/>
      <c r="I45" s="309"/>
      <c r="J45" s="309"/>
      <c r="K45" s="309"/>
      <c r="L45" s="309"/>
      <c r="M45" s="309"/>
      <c r="N45" s="309"/>
      <c r="O45" s="309"/>
      <c r="P45" s="309"/>
      <c r="Q45" s="309"/>
      <c r="R45" s="309"/>
      <c r="S45" s="309"/>
      <c r="T45" s="309"/>
      <c r="U45" s="309"/>
      <c r="V45" s="309"/>
      <c r="W45" s="309"/>
      <c r="X45" s="309"/>
      <c r="Y45" s="309"/>
      <c r="Z45" s="309"/>
      <c r="AA45" s="309"/>
      <c r="AB45" s="309"/>
      <c r="AC45" s="309"/>
      <c r="AD45" s="309"/>
      <c r="AE45" s="309"/>
      <c r="AF45" s="309"/>
      <c r="AG45" s="309"/>
      <c r="AH45" s="309"/>
      <c r="AI45" s="309"/>
      <c r="AJ45" s="309"/>
      <c r="AK45" s="310"/>
      <c r="AL45" s="311"/>
      <c r="AM45" s="311"/>
      <c r="AN45" s="311"/>
      <c r="AO45" s="311"/>
      <c r="AP45" s="311"/>
      <c r="AQ45" s="311"/>
      <c r="AR45" s="311"/>
      <c r="AS45" s="311"/>
      <c r="AT45" s="311"/>
      <c r="AU45" s="312"/>
      <c r="AV45" s="312"/>
      <c r="AW45" s="312"/>
      <c r="AX45" s="312"/>
      <c r="AY45" s="312"/>
      <c r="AZ45" s="312"/>
      <c r="BA45" s="312"/>
      <c r="BB45" s="312"/>
      <c r="BC45" s="312"/>
      <c r="BD45" s="332"/>
      <c r="BE45" s="312"/>
      <c r="BF45" s="312"/>
      <c r="BG45" s="312"/>
      <c r="BH45" s="312"/>
      <c r="BI45" s="312"/>
      <c r="BJ45" s="312"/>
      <c r="BK45" s="312"/>
      <c r="BL45" s="312"/>
      <c r="BM45" s="332"/>
      <c r="BN45" s="332"/>
      <c r="BO45" s="332"/>
      <c r="BP45" s="332"/>
      <c r="BQ45" s="332"/>
      <c r="BR45" s="332"/>
      <c r="BS45" s="332"/>
      <c r="BT45" s="332"/>
      <c r="BU45" s="332"/>
      <c r="BV45" s="332"/>
      <c r="BW45" s="332"/>
      <c r="BX45" s="332"/>
      <c r="BY45" s="332"/>
      <c r="BZ45" s="332"/>
      <c r="CA45" s="332"/>
      <c r="CB45" s="332"/>
      <c r="CC45" s="332"/>
      <c r="CD45" s="332"/>
      <c r="CE45" s="332"/>
      <c r="CF45" s="332"/>
      <c r="CG45" s="332"/>
      <c r="CH45" s="332"/>
      <c r="CI45" s="332"/>
      <c r="CJ45" s="332"/>
      <c r="CK45" s="332"/>
      <c r="CL45" s="332"/>
      <c r="CM45" s="332"/>
      <c r="CN45" s="332"/>
      <c r="CO45" s="332"/>
      <c r="CP45" s="332"/>
      <c r="CQ45" s="332"/>
      <c r="CR45" s="332"/>
      <c r="CS45" s="332"/>
      <c r="CT45" s="332"/>
      <c r="CU45" s="332"/>
      <c r="CV45" s="311"/>
      <c r="CW45" s="311"/>
      <c r="CX45" s="311"/>
      <c r="CY45" s="311"/>
      <c r="CZ45" s="311"/>
      <c r="DA45" s="311"/>
      <c r="DB45" s="311"/>
      <c r="DC45" s="311"/>
      <c r="DD45" s="311"/>
      <c r="DE45" s="311"/>
      <c r="DF45" s="311"/>
      <c r="DG45" s="311"/>
      <c r="DH45" s="311"/>
      <c r="DI45" s="311"/>
    </row>
    <row r="46" spans="1:113" s="1" customFormat="1" ht="15" customHeight="1" x14ac:dyDescent="0.2">
      <c r="A46" s="305" t="s">
        <v>330</v>
      </c>
      <c r="B46" s="306"/>
      <c r="C46" s="306"/>
      <c r="D46" s="307"/>
      <c r="E46" s="320" t="s">
        <v>331</v>
      </c>
      <c r="F46" s="321"/>
      <c r="G46" s="321"/>
      <c r="H46" s="321"/>
      <c r="I46" s="321"/>
      <c r="J46" s="321"/>
      <c r="K46" s="321"/>
      <c r="L46" s="321"/>
      <c r="M46" s="321"/>
      <c r="N46" s="321"/>
      <c r="O46" s="321"/>
      <c r="P46" s="321"/>
      <c r="Q46" s="321"/>
      <c r="R46" s="321"/>
      <c r="S46" s="321"/>
      <c r="T46" s="321"/>
      <c r="U46" s="321"/>
      <c r="V46" s="321"/>
      <c r="W46" s="321"/>
      <c r="X46" s="321"/>
      <c r="Y46" s="321"/>
      <c r="Z46" s="321"/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22"/>
      <c r="AL46" s="312"/>
      <c r="AM46" s="312"/>
      <c r="AN46" s="312"/>
      <c r="AO46" s="312"/>
      <c r="AP46" s="312"/>
      <c r="AQ46" s="312"/>
      <c r="AR46" s="312"/>
      <c r="AS46" s="312"/>
      <c r="AT46" s="312"/>
      <c r="AU46" s="312"/>
      <c r="AV46" s="312"/>
      <c r="AW46" s="312"/>
      <c r="AX46" s="312"/>
      <c r="AY46" s="312"/>
      <c r="AZ46" s="312"/>
      <c r="BA46" s="312"/>
      <c r="BB46" s="312"/>
      <c r="BC46" s="312"/>
      <c r="BD46" s="312"/>
      <c r="BE46" s="312"/>
      <c r="BF46" s="312"/>
      <c r="BG46" s="312"/>
      <c r="BH46" s="312"/>
      <c r="BI46" s="312"/>
      <c r="BJ46" s="312"/>
      <c r="BK46" s="312"/>
      <c r="BL46" s="312"/>
      <c r="BM46" s="312"/>
      <c r="BN46" s="312"/>
      <c r="BO46" s="312"/>
      <c r="BP46" s="312"/>
      <c r="BQ46" s="312"/>
      <c r="BR46" s="312"/>
      <c r="BS46" s="312"/>
      <c r="BT46" s="312"/>
      <c r="BU46" s="312"/>
      <c r="BV46" s="312"/>
      <c r="BW46" s="312"/>
      <c r="BX46" s="312"/>
      <c r="BY46" s="312"/>
      <c r="BZ46" s="312"/>
      <c r="CA46" s="312"/>
      <c r="CB46" s="312"/>
      <c r="CC46" s="312"/>
      <c r="CD46" s="312"/>
      <c r="CE46" s="312"/>
      <c r="CF46" s="312"/>
      <c r="CG46" s="312"/>
      <c r="CH46" s="312"/>
      <c r="CI46" s="312"/>
      <c r="CJ46" s="312"/>
      <c r="CK46" s="312"/>
      <c r="CL46" s="312"/>
      <c r="CM46" s="312"/>
      <c r="CN46" s="312"/>
      <c r="CO46" s="312"/>
      <c r="CP46" s="312"/>
      <c r="CQ46" s="312"/>
      <c r="CR46" s="312"/>
      <c r="CS46" s="312"/>
      <c r="CT46" s="312"/>
      <c r="CU46" s="312"/>
      <c r="CV46" s="312"/>
      <c r="CW46" s="312"/>
      <c r="CX46" s="312"/>
      <c r="CY46" s="312"/>
      <c r="CZ46" s="312"/>
      <c r="DA46" s="312"/>
      <c r="DB46" s="312"/>
      <c r="DC46" s="312"/>
      <c r="DD46" s="312"/>
      <c r="DE46" s="312"/>
      <c r="DF46" s="312"/>
      <c r="DG46" s="312"/>
      <c r="DH46" s="312"/>
      <c r="DI46" s="312"/>
    </row>
    <row r="47" spans="1:113" s="1" customFormat="1" ht="15" customHeight="1" x14ac:dyDescent="0.2">
      <c r="A47" s="305" t="s">
        <v>332</v>
      </c>
      <c r="B47" s="306"/>
      <c r="C47" s="306"/>
      <c r="D47" s="307"/>
      <c r="E47" s="308" t="s">
        <v>333</v>
      </c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09"/>
      <c r="U47" s="309"/>
      <c r="V47" s="309"/>
      <c r="W47" s="309"/>
      <c r="X47" s="309"/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09"/>
      <c r="AJ47" s="309"/>
      <c r="AK47" s="310"/>
      <c r="AL47" s="312"/>
      <c r="AM47" s="312"/>
      <c r="AN47" s="312"/>
      <c r="AO47" s="312"/>
      <c r="AP47" s="312"/>
      <c r="AQ47" s="312"/>
      <c r="AR47" s="312"/>
      <c r="AS47" s="312"/>
      <c r="AT47" s="312"/>
      <c r="AU47" s="312"/>
      <c r="AV47" s="312"/>
      <c r="AW47" s="312"/>
      <c r="AX47" s="312"/>
      <c r="AY47" s="312"/>
      <c r="AZ47" s="312"/>
      <c r="BA47" s="312"/>
      <c r="BB47" s="312"/>
      <c r="BC47" s="312"/>
      <c r="BD47" s="312"/>
      <c r="BE47" s="312"/>
      <c r="BF47" s="312"/>
      <c r="BG47" s="312"/>
      <c r="BH47" s="312"/>
      <c r="BI47" s="312"/>
      <c r="BJ47" s="312"/>
      <c r="BK47" s="312"/>
      <c r="BL47" s="312"/>
      <c r="BM47" s="312"/>
      <c r="BN47" s="312"/>
      <c r="BO47" s="312"/>
      <c r="BP47" s="312"/>
      <c r="BQ47" s="312"/>
      <c r="BR47" s="312"/>
      <c r="BS47" s="312"/>
      <c r="BT47" s="312"/>
      <c r="BU47" s="312"/>
      <c r="BV47" s="312"/>
      <c r="BW47" s="312"/>
      <c r="BX47" s="312"/>
      <c r="BY47" s="312"/>
      <c r="BZ47" s="312"/>
      <c r="CA47" s="332"/>
      <c r="CB47" s="312"/>
      <c r="CC47" s="312"/>
      <c r="CD47" s="312"/>
      <c r="CE47" s="312"/>
      <c r="CF47" s="312"/>
      <c r="CG47" s="312"/>
      <c r="CH47" s="312"/>
      <c r="CI47" s="312"/>
      <c r="CJ47" s="312"/>
      <c r="CK47" s="312"/>
      <c r="CL47" s="312"/>
      <c r="CM47" s="312"/>
      <c r="CN47" s="312"/>
      <c r="CO47" s="312"/>
      <c r="CP47" s="312"/>
      <c r="CQ47" s="312"/>
      <c r="CR47" s="312"/>
      <c r="CS47" s="312"/>
      <c r="CT47" s="312"/>
      <c r="CU47" s="312"/>
      <c r="CV47" s="312"/>
      <c r="CW47" s="312"/>
      <c r="CX47" s="312"/>
      <c r="CY47" s="312"/>
      <c r="CZ47" s="312"/>
      <c r="DA47" s="312"/>
      <c r="DB47" s="312"/>
      <c r="DC47" s="312"/>
      <c r="DD47" s="312"/>
      <c r="DE47" s="312"/>
      <c r="DF47" s="312"/>
      <c r="DG47" s="312"/>
      <c r="DH47" s="312"/>
      <c r="DI47" s="312"/>
    </row>
    <row r="48" spans="1:113" s="1" customFormat="1" ht="51.75" customHeight="1" x14ac:dyDescent="0.2">
      <c r="A48" s="305" t="s">
        <v>334</v>
      </c>
      <c r="B48" s="306"/>
      <c r="C48" s="306"/>
      <c r="D48" s="307"/>
      <c r="E48" s="308" t="s">
        <v>335</v>
      </c>
      <c r="F48" s="309"/>
      <c r="G48" s="309"/>
      <c r="H48" s="309"/>
      <c r="I48" s="309"/>
      <c r="J48" s="309"/>
      <c r="K48" s="309"/>
      <c r="L48" s="309"/>
      <c r="M48" s="309"/>
      <c r="N48" s="309"/>
      <c r="O48" s="309"/>
      <c r="P48" s="309"/>
      <c r="Q48" s="309"/>
      <c r="R48" s="309"/>
      <c r="S48" s="309"/>
      <c r="T48" s="309"/>
      <c r="U48" s="309"/>
      <c r="V48" s="309"/>
      <c r="W48" s="309"/>
      <c r="X48" s="309"/>
      <c r="Y48" s="309"/>
      <c r="Z48" s="309"/>
      <c r="AA48" s="309"/>
      <c r="AB48" s="309"/>
      <c r="AC48" s="309"/>
      <c r="AD48" s="309"/>
      <c r="AE48" s="309"/>
      <c r="AF48" s="309"/>
      <c r="AG48" s="309"/>
      <c r="AH48" s="309"/>
      <c r="AI48" s="309"/>
      <c r="AJ48" s="309"/>
      <c r="AK48" s="310"/>
      <c r="AL48" s="312"/>
      <c r="AM48" s="312"/>
      <c r="AN48" s="312"/>
      <c r="AO48" s="312"/>
      <c r="AP48" s="312"/>
      <c r="AQ48" s="312"/>
      <c r="AR48" s="312"/>
      <c r="AS48" s="312"/>
      <c r="AT48" s="312"/>
      <c r="AU48" s="312"/>
      <c r="AV48" s="312"/>
      <c r="AW48" s="312"/>
      <c r="AX48" s="312"/>
      <c r="AY48" s="312"/>
      <c r="AZ48" s="312"/>
      <c r="BA48" s="312"/>
      <c r="BB48" s="312"/>
      <c r="BC48" s="312"/>
      <c r="BD48" s="332"/>
      <c r="BE48" s="312"/>
      <c r="BF48" s="312"/>
      <c r="BG48" s="312"/>
      <c r="BH48" s="312"/>
      <c r="BI48" s="312"/>
      <c r="BJ48" s="312"/>
      <c r="BK48" s="312"/>
      <c r="BL48" s="312"/>
      <c r="BM48" s="332"/>
      <c r="BN48" s="312"/>
      <c r="BO48" s="312"/>
      <c r="BP48" s="312"/>
      <c r="BQ48" s="312"/>
      <c r="BR48" s="312"/>
      <c r="BS48" s="312"/>
      <c r="BT48" s="332"/>
      <c r="BU48" s="312"/>
      <c r="BV48" s="312"/>
      <c r="BW48" s="312"/>
      <c r="BX48" s="312"/>
      <c r="BY48" s="312"/>
      <c r="BZ48" s="312"/>
      <c r="CA48" s="332"/>
      <c r="CB48" s="312"/>
      <c r="CC48" s="312"/>
      <c r="CD48" s="312"/>
      <c r="CE48" s="312"/>
      <c r="CF48" s="312"/>
      <c r="CG48" s="312"/>
      <c r="CH48" s="332"/>
      <c r="CI48" s="312"/>
      <c r="CJ48" s="312"/>
      <c r="CK48" s="312"/>
      <c r="CL48" s="312"/>
      <c r="CM48" s="312"/>
      <c r="CN48" s="312"/>
      <c r="CO48" s="332"/>
      <c r="CP48" s="312"/>
      <c r="CQ48" s="312"/>
      <c r="CR48" s="312"/>
      <c r="CS48" s="312"/>
      <c r="CT48" s="312"/>
      <c r="CU48" s="312"/>
      <c r="CV48" s="311"/>
      <c r="CW48" s="311"/>
      <c r="CX48" s="311"/>
      <c r="CY48" s="311"/>
      <c r="CZ48" s="311"/>
      <c r="DA48" s="311"/>
      <c r="DB48" s="311"/>
      <c r="DC48" s="311"/>
      <c r="DD48" s="311"/>
      <c r="DE48" s="311"/>
      <c r="DF48" s="311"/>
      <c r="DG48" s="311"/>
      <c r="DH48" s="311"/>
      <c r="DI48" s="311"/>
    </row>
    <row r="49" spans="1:113" s="1" customFormat="1" ht="12.75" x14ac:dyDescent="0.2">
      <c r="A49" s="314" t="s">
        <v>203</v>
      </c>
      <c r="B49" s="315"/>
      <c r="C49" s="315"/>
      <c r="D49" s="316"/>
      <c r="E49" s="320" t="s">
        <v>336</v>
      </c>
      <c r="F49" s="321"/>
      <c r="G49" s="321"/>
      <c r="H49" s="321"/>
      <c r="I49" s="321"/>
      <c r="J49" s="321"/>
      <c r="K49" s="321"/>
      <c r="L49" s="321"/>
      <c r="M49" s="321"/>
      <c r="N49" s="321"/>
      <c r="O49" s="321"/>
      <c r="P49" s="321"/>
      <c r="Q49" s="321"/>
      <c r="R49" s="321"/>
      <c r="S49" s="321"/>
      <c r="T49" s="321"/>
      <c r="U49" s="321"/>
      <c r="V49" s="321"/>
      <c r="W49" s="321"/>
      <c r="X49" s="321"/>
      <c r="Y49" s="321"/>
      <c r="Z49" s="321"/>
      <c r="AA49" s="321"/>
      <c r="AB49" s="321"/>
      <c r="AC49" s="321"/>
      <c r="AD49" s="321"/>
      <c r="AE49" s="321"/>
      <c r="AF49" s="321"/>
      <c r="AG49" s="321"/>
      <c r="AH49" s="321"/>
      <c r="AI49" s="321"/>
      <c r="AJ49" s="321"/>
      <c r="AK49" s="322"/>
      <c r="AL49" s="311" t="s">
        <v>350</v>
      </c>
      <c r="AM49" s="311"/>
      <c r="AN49" s="311"/>
      <c r="AO49" s="311"/>
      <c r="AP49" s="311"/>
      <c r="AQ49" s="311"/>
      <c r="AR49" s="311"/>
      <c r="AS49" s="311"/>
      <c r="AT49" s="311"/>
      <c r="AU49" s="312"/>
      <c r="AV49" s="312"/>
      <c r="AW49" s="312"/>
      <c r="AX49" s="312"/>
      <c r="AY49" s="312"/>
      <c r="AZ49" s="312"/>
      <c r="BA49" s="312"/>
      <c r="BB49" s="312"/>
      <c r="BC49" s="312"/>
      <c r="BD49" s="313">
        <f>CA49+BT49+CH49</f>
        <v>936503.60266666673</v>
      </c>
      <c r="BE49" s="313"/>
      <c r="BF49" s="313"/>
      <c r="BG49" s="313"/>
      <c r="BH49" s="313"/>
      <c r="BI49" s="313"/>
      <c r="BJ49" s="313"/>
      <c r="BK49" s="313"/>
      <c r="BL49" s="313"/>
      <c r="BM49" s="313"/>
      <c r="BN49" s="313"/>
      <c r="BO49" s="313"/>
      <c r="BP49" s="313"/>
      <c r="BQ49" s="313"/>
      <c r="BR49" s="313"/>
      <c r="BS49" s="313"/>
      <c r="BT49" s="313">
        <f>Лист1!E30</f>
        <v>351755.83333333337</v>
      </c>
      <c r="BU49" s="313"/>
      <c r="BV49" s="313"/>
      <c r="BW49" s="313"/>
      <c r="BX49" s="313"/>
      <c r="BY49" s="313"/>
      <c r="BZ49" s="313"/>
      <c r="CA49" s="313">
        <f>Лист1!G30</f>
        <v>168223.46799999999</v>
      </c>
      <c r="CB49" s="313"/>
      <c r="CC49" s="313"/>
      <c r="CD49" s="313"/>
      <c r="CE49" s="313"/>
      <c r="CF49" s="313"/>
      <c r="CG49" s="313"/>
      <c r="CH49" s="333">
        <f>Лист1!I30</f>
        <v>416524.30133333337</v>
      </c>
      <c r="CI49" s="333"/>
      <c r="CJ49" s="333"/>
      <c r="CK49" s="333"/>
      <c r="CL49" s="333"/>
      <c r="CM49" s="333"/>
      <c r="CN49" s="333"/>
      <c r="CO49" s="333"/>
      <c r="CP49" s="333"/>
      <c r="CQ49" s="333"/>
      <c r="CR49" s="333"/>
      <c r="CS49" s="333"/>
      <c r="CT49" s="333"/>
      <c r="CU49" s="333"/>
      <c r="CV49" s="311" t="s">
        <v>525</v>
      </c>
      <c r="CW49" s="311"/>
      <c r="CX49" s="311"/>
      <c r="CY49" s="311"/>
      <c r="CZ49" s="311"/>
      <c r="DA49" s="311"/>
      <c r="DB49" s="311"/>
      <c r="DC49" s="311"/>
      <c r="DD49" s="311"/>
      <c r="DE49" s="311"/>
      <c r="DF49" s="311"/>
      <c r="DG49" s="311"/>
      <c r="DH49" s="311"/>
      <c r="DI49" s="311"/>
    </row>
    <row r="50" spans="1:113" s="1" customFormat="1" ht="12.75" x14ac:dyDescent="0.2">
      <c r="A50" s="326"/>
      <c r="B50" s="327"/>
      <c r="C50" s="327"/>
      <c r="D50" s="328"/>
      <c r="E50" s="329" t="s">
        <v>337</v>
      </c>
      <c r="F50" s="330"/>
      <c r="G50" s="330"/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0"/>
      <c r="Z50" s="330"/>
      <c r="AA50" s="330"/>
      <c r="AB50" s="330"/>
      <c r="AC50" s="330"/>
      <c r="AD50" s="330"/>
      <c r="AE50" s="330"/>
      <c r="AF50" s="330"/>
      <c r="AG50" s="330"/>
      <c r="AH50" s="330"/>
      <c r="AI50" s="330"/>
      <c r="AJ50" s="330"/>
      <c r="AK50" s="331"/>
      <c r="AL50" s="311"/>
      <c r="AM50" s="311"/>
      <c r="AN50" s="311"/>
      <c r="AO50" s="311"/>
      <c r="AP50" s="311"/>
      <c r="AQ50" s="311"/>
      <c r="AR50" s="311"/>
      <c r="AS50" s="311"/>
      <c r="AT50" s="311"/>
      <c r="AU50" s="312"/>
      <c r="AV50" s="312"/>
      <c r="AW50" s="312"/>
      <c r="AX50" s="312"/>
      <c r="AY50" s="312"/>
      <c r="AZ50" s="312"/>
      <c r="BA50" s="312"/>
      <c r="BB50" s="312"/>
      <c r="BC50" s="312"/>
      <c r="BD50" s="313"/>
      <c r="BE50" s="313"/>
      <c r="BF50" s="313"/>
      <c r="BG50" s="313"/>
      <c r="BH50" s="313"/>
      <c r="BI50" s="313"/>
      <c r="BJ50" s="313"/>
      <c r="BK50" s="313"/>
      <c r="BL50" s="313"/>
      <c r="BM50" s="313"/>
      <c r="BN50" s="313"/>
      <c r="BO50" s="313"/>
      <c r="BP50" s="313"/>
      <c r="BQ50" s="313"/>
      <c r="BR50" s="313"/>
      <c r="BS50" s="313"/>
      <c r="BT50" s="313"/>
      <c r="BU50" s="313"/>
      <c r="BV50" s="313"/>
      <c r="BW50" s="313"/>
      <c r="BX50" s="313"/>
      <c r="BY50" s="313"/>
      <c r="BZ50" s="313"/>
      <c r="CA50" s="313"/>
      <c r="CB50" s="313"/>
      <c r="CC50" s="313"/>
      <c r="CD50" s="313"/>
      <c r="CE50" s="313"/>
      <c r="CF50" s="313"/>
      <c r="CG50" s="313"/>
      <c r="CH50" s="333"/>
      <c r="CI50" s="333"/>
      <c r="CJ50" s="333"/>
      <c r="CK50" s="333"/>
      <c r="CL50" s="333"/>
      <c r="CM50" s="333"/>
      <c r="CN50" s="333"/>
      <c r="CO50" s="333"/>
      <c r="CP50" s="333"/>
      <c r="CQ50" s="333"/>
      <c r="CR50" s="333"/>
      <c r="CS50" s="333"/>
      <c r="CT50" s="333"/>
      <c r="CU50" s="333"/>
      <c r="CV50" s="311"/>
      <c r="CW50" s="311"/>
      <c r="CX50" s="311"/>
      <c r="CY50" s="311"/>
      <c r="CZ50" s="311"/>
      <c r="DA50" s="311"/>
      <c r="DB50" s="311"/>
      <c r="DC50" s="311"/>
      <c r="DD50" s="311"/>
      <c r="DE50" s="311"/>
      <c r="DF50" s="311"/>
      <c r="DG50" s="311"/>
      <c r="DH50" s="311"/>
      <c r="DI50" s="311"/>
    </row>
    <row r="51" spans="1:113" s="1" customFormat="1" ht="12.75" x14ac:dyDescent="0.2">
      <c r="A51" s="326"/>
      <c r="B51" s="327"/>
      <c r="C51" s="327"/>
      <c r="D51" s="328"/>
      <c r="E51" s="329" t="s">
        <v>338</v>
      </c>
      <c r="F51" s="330"/>
      <c r="G51" s="330"/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0"/>
      <c r="W51" s="330"/>
      <c r="X51" s="330"/>
      <c r="Y51" s="330"/>
      <c r="Z51" s="330"/>
      <c r="AA51" s="330"/>
      <c r="AB51" s="330"/>
      <c r="AC51" s="330"/>
      <c r="AD51" s="330"/>
      <c r="AE51" s="330"/>
      <c r="AF51" s="330"/>
      <c r="AG51" s="330"/>
      <c r="AH51" s="330"/>
      <c r="AI51" s="330"/>
      <c r="AJ51" s="330"/>
      <c r="AK51" s="331"/>
      <c r="AL51" s="311"/>
      <c r="AM51" s="311"/>
      <c r="AN51" s="311"/>
      <c r="AO51" s="311"/>
      <c r="AP51" s="311"/>
      <c r="AQ51" s="311"/>
      <c r="AR51" s="311"/>
      <c r="AS51" s="311"/>
      <c r="AT51" s="311"/>
      <c r="AU51" s="312"/>
      <c r="AV51" s="312"/>
      <c r="AW51" s="312"/>
      <c r="AX51" s="312"/>
      <c r="AY51" s="312"/>
      <c r="AZ51" s="312"/>
      <c r="BA51" s="312"/>
      <c r="BB51" s="312"/>
      <c r="BC51" s="312"/>
      <c r="BD51" s="313"/>
      <c r="BE51" s="313"/>
      <c r="BF51" s="313"/>
      <c r="BG51" s="313"/>
      <c r="BH51" s="313"/>
      <c r="BI51" s="313"/>
      <c r="BJ51" s="313"/>
      <c r="BK51" s="313"/>
      <c r="BL51" s="313"/>
      <c r="BM51" s="313"/>
      <c r="BN51" s="313"/>
      <c r="BO51" s="313"/>
      <c r="BP51" s="313"/>
      <c r="BQ51" s="313"/>
      <c r="BR51" s="313"/>
      <c r="BS51" s="313"/>
      <c r="BT51" s="313"/>
      <c r="BU51" s="313"/>
      <c r="BV51" s="313"/>
      <c r="BW51" s="313"/>
      <c r="BX51" s="313"/>
      <c r="BY51" s="313"/>
      <c r="BZ51" s="313"/>
      <c r="CA51" s="313"/>
      <c r="CB51" s="313"/>
      <c r="CC51" s="313"/>
      <c r="CD51" s="313"/>
      <c r="CE51" s="313"/>
      <c r="CF51" s="313"/>
      <c r="CG51" s="313"/>
      <c r="CH51" s="333"/>
      <c r="CI51" s="333"/>
      <c r="CJ51" s="333"/>
      <c r="CK51" s="333"/>
      <c r="CL51" s="333"/>
      <c r="CM51" s="333"/>
      <c r="CN51" s="333"/>
      <c r="CO51" s="333"/>
      <c r="CP51" s="333"/>
      <c r="CQ51" s="333"/>
      <c r="CR51" s="333"/>
      <c r="CS51" s="333"/>
      <c r="CT51" s="333"/>
      <c r="CU51" s="333"/>
      <c r="CV51" s="311"/>
      <c r="CW51" s="311"/>
      <c r="CX51" s="311"/>
      <c r="CY51" s="311"/>
      <c r="CZ51" s="311"/>
      <c r="DA51" s="311"/>
      <c r="DB51" s="311"/>
      <c r="DC51" s="311"/>
      <c r="DD51" s="311"/>
      <c r="DE51" s="311"/>
      <c r="DF51" s="311"/>
      <c r="DG51" s="311"/>
      <c r="DH51" s="311"/>
      <c r="DI51" s="311"/>
    </row>
    <row r="52" spans="1:113" s="1" customFormat="1" ht="12.75" x14ac:dyDescent="0.2">
      <c r="A52" s="326"/>
      <c r="B52" s="327"/>
      <c r="C52" s="327"/>
      <c r="D52" s="328"/>
      <c r="E52" s="329" t="s">
        <v>339</v>
      </c>
      <c r="F52" s="330"/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0"/>
      <c r="AE52" s="330"/>
      <c r="AF52" s="330"/>
      <c r="AG52" s="330"/>
      <c r="AH52" s="330"/>
      <c r="AI52" s="330"/>
      <c r="AJ52" s="330"/>
      <c r="AK52" s="331"/>
      <c r="AL52" s="311"/>
      <c r="AM52" s="311"/>
      <c r="AN52" s="311"/>
      <c r="AO52" s="311"/>
      <c r="AP52" s="311"/>
      <c r="AQ52" s="311"/>
      <c r="AR52" s="311"/>
      <c r="AS52" s="311"/>
      <c r="AT52" s="311"/>
      <c r="AU52" s="312"/>
      <c r="AV52" s="312"/>
      <c r="AW52" s="312"/>
      <c r="AX52" s="312"/>
      <c r="AY52" s="312"/>
      <c r="AZ52" s="312"/>
      <c r="BA52" s="312"/>
      <c r="BB52" s="312"/>
      <c r="BC52" s="312"/>
      <c r="BD52" s="313"/>
      <c r="BE52" s="313"/>
      <c r="BF52" s="313"/>
      <c r="BG52" s="313"/>
      <c r="BH52" s="313"/>
      <c r="BI52" s="313"/>
      <c r="BJ52" s="313"/>
      <c r="BK52" s="313"/>
      <c r="BL52" s="313"/>
      <c r="BM52" s="313"/>
      <c r="BN52" s="313"/>
      <c r="BO52" s="313"/>
      <c r="BP52" s="313"/>
      <c r="BQ52" s="313"/>
      <c r="BR52" s="313"/>
      <c r="BS52" s="313"/>
      <c r="BT52" s="313"/>
      <c r="BU52" s="313"/>
      <c r="BV52" s="313"/>
      <c r="BW52" s="313"/>
      <c r="BX52" s="313"/>
      <c r="BY52" s="313"/>
      <c r="BZ52" s="313"/>
      <c r="CA52" s="313"/>
      <c r="CB52" s="313"/>
      <c r="CC52" s="313"/>
      <c r="CD52" s="313"/>
      <c r="CE52" s="313"/>
      <c r="CF52" s="313"/>
      <c r="CG52" s="313"/>
      <c r="CH52" s="333"/>
      <c r="CI52" s="333"/>
      <c r="CJ52" s="333"/>
      <c r="CK52" s="333"/>
      <c r="CL52" s="333"/>
      <c r="CM52" s="333"/>
      <c r="CN52" s="333"/>
      <c r="CO52" s="333"/>
      <c r="CP52" s="333"/>
      <c r="CQ52" s="333"/>
      <c r="CR52" s="333"/>
      <c r="CS52" s="333"/>
      <c r="CT52" s="333"/>
      <c r="CU52" s="333"/>
      <c r="CV52" s="311"/>
      <c r="CW52" s="311"/>
      <c r="CX52" s="311"/>
      <c r="CY52" s="311"/>
      <c r="CZ52" s="311"/>
      <c r="DA52" s="311"/>
      <c r="DB52" s="311"/>
      <c r="DC52" s="311"/>
      <c r="DD52" s="311"/>
      <c r="DE52" s="311"/>
      <c r="DF52" s="311"/>
      <c r="DG52" s="311"/>
      <c r="DH52" s="311"/>
      <c r="DI52" s="311"/>
    </row>
    <row r="53" spans="1:113" s="1" customFormat="1" ht="12.75" x14ac:dyDescent="0.2">
      <c r="A53" s="326"/>
      <c r="B53" s="327"/>
      <c r="C53" s="327"/>
      <c r="D53" s="328"/>
      <c r="E53" s="329" t="s">
        <v>340</v>
      </c>
      <c r="F53" s="330"/>
      <c r="G53" s="330"/>
      <c r="H53" s="330"/>
      <c r="I53" s="330"/>
      <c r="J53" s="330"/>
      <c r="K53" s="330"/>
      <c r="L53" s="330"/>
      <c r="M53" s="330"/>
      <c r="N53" s="330"/>
      <c r="O53" s="330"/>
      <c r="P53" s="330"/>
      <c r="Q53" s="330"/>
      <c r="R53" s="330"/>
      <c r="S53" s="330"/>
      <c r="T53" s="330"/>
      <c r="U53" s="330"/>
      <c r="V53" s="330"/>
      <c r="W53" s="330"/>
      <c r="X53" s="330"/>
      <c r="Y53" s="330"/>
      <c r="Z53" s="330"/>
      <c r="AA53" s="330"/>
      <c r="AB53" s="330"/>
      <c r="AC53" s="330"/>
      <c r="AD53" s="330"/>
      <c r="AE53" s="330"/>
      <c r="AF53" s="330"/>
      <c r="AG53" s="330"/>
      <c r="AH53" s="330"/>
      <c r="AI53" s="330"/>
      <c r="AJ53" s="330"/>
      <c r="AK53" s="331"/>
      <c r="AL53" s="311"/>
      <c r="AM53" s="311"/>
      <c r="AN53" s="311"/>
      <c r="AO53" s="311"/>
      <c r="AP53" s="311"/>
      <c r="AQ53" s="311"/>
      <c r="AR53" s="311"/>
      <c r="AS53" s="311"/>
      <c r="AT53" s="311"/>
      <c r="AU53" s="312"/>
      <c r="AV53" s="312"/>
      <c r="AW53" s="312"/>
      <c r="AX53" s="312"/>
      <c r="AY53" s="312"/>
      <c r="AZ53" s="312"/>
      <c r="BA53" s="312"/>
      <c r="BB53" s="312"/>
      <c r="BC53" s="312"/>
      <c r="BD53" s="313"/>
      <c r="BE53" s="313"/>
      <c r="BF53" s="313"/>
      <c r="BG53" s="313"/>
      <c r="BH53" s="313"/>
      <c r="BI53" s="313"/>
      <c r="BJ53" s="313"/>
      <c r="BK53" s="313"/>
      <c r="BL53" s="313"/>
      <c r="BM53" s="313"/>
      <c r="BN53" s="313"/>
      <c r="BO53" s="313"/>
      <c r="BP53" s="313"/>
      <c r="BQ53" s="313"/>
      <c r="BR53" s="313"/>
      <c r="BS53" s="313"/>
      <c r="BT53" s="313"/>
      <c r="BU53" s="313"/>
      <c r="BV53" s="313"/>
      <c r="BW53" s="313"/>
      <c r="BX53" s="313"/>
      <c r="BY53" s="313"/>
      <c r="BZ53" s="313"/>
      <c r="CA53" s="313"/>
      <c r="CB53" s="313"/>
      <c r="CC53" s="313"/>
      <c r="CD53" s="313"/>
      <c r="CE53" s="313"/>
      <c r="CF53" s="313"/>
      <c r="CG53" s="313"/>
      <c r="CH53" s="333"/>
      <c r="CI53" s="333"/>
      <c r="CJ53" s="333"/>
      <c r="CK53" s="333"/>
      <c r="CL53" s="333"/>
      <c r="CM53" s="333"/>
      <c r="CN53" s="333"/>
      <c r="CO53" s="333"/>
      <c r="CP53" s="333"/>
      <c r="CQ53" s="333"/>
      <c r="CR53" s="333"/>
      <c r="CS53" s="333"/>
      <c r="CT53" s="333"/>
      <c r="CU53" s="333"/>
      <c r="CV53" s="311"/>
      <c r="CW53" s="311"/>
      <c r="CX53" s="311"/>
      <c r="CY53" s="311"/>
      <c r="CZ53" s="311"/>
      <c r="DA53" s="311"/>
      <c r="DB53" s="311"/>
      <c r="DC53" s="311"/>
      <c r="DD53" s="311"/>
      <c r="DE53" s="311"/>
      <c r="DF53" s="311"/>
      <c r="DG53" s="311"/>
      <c r="DH53" s="311"/>
      <c r="DI53" s="311"/>
    </row>
    <row r="54" spans="1:113" s="1" customFormat="1" ht="12.75" x14ac:dyDescent="0.2">
      <c r="A54" s="317"/>
      <c r="B54" s="318"/>
      <c r="C54" s="318"/>
      <c r="D54" s="319"/>
      <c r="E54" s="323" t="s">
        <v>341</v>
      </c>
      <c r="F54" s="324"/>
      <c r="G54" s="324"/>
      <c r="H54" s="324"/>
      <c r="I54" s="324"/>
      <c r="J54" s="324"/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5"/>
      <c r="AL54" s="311"/>
      <c r="AM54" s="311"/>
      <c r="AN54" s="311"/>
      <c r="AO54" s="311"/>
      <c r="AP54" s="311"/>
      <c r="AQ54" s="311"/>
      <c r="AR54" s="311"/>
      <c r="AS54" s="311"/>
      <c r="AT54" s="311"/>
      <c r="AU54" s="312"/>
      <c r="AV54" s="312"/>
      <c r="AW54" s="312"/>
      <c r="AX54" s="312"/>
      <c r="AY54" s="312"/>
      <c r="AZ54" s="312"/>
      <c r="BA54" s="312"/>
      <c r="BB54" s="312"/>
      <c r="BC54" s="312"/>
      <c r="BD54" s="313"/>
      <c r="BE54" s="313"/>
      <c r="BF54" s="313"/>
      <c r="BG54" s="313"/>
      <c r="BH54" s="313"/>
      <c r="BI54" s="313"/>
      <c r="BJ54" s="313"/>
      <c r="BK54" s="313"/>
      <c r="BL54" s="313"/>
      <c r="BM54" s="313"/>
      <c r="BN54" s="313"/>
      <c r="BO54" s="313"/>
      <c r="BP54" s="313"/>
      <c r="BQ54" s="313"/>
      <c r="BR54" s="313"/>
      <c r="BS54" s="313"/>
      <c r="BT54" s="313"/>
      <c r="BU54" s="313"/>
      <c r="BV54" s="313"/>
      <c r="BW54" s="313"/>
      <c r="BX54" s="313"/>
      <c r="BY54" s="313"/>
      <c r="BZ54" s="313"/>
      <c r="CA54" s="313"/>
      <c r="CB54" s="313"/>
      <c r="CC54" s="313"/>
      <c r="CD54" s="313"/>
      <c r="CE54" s="313"/>
      <c r="CF54" s="313"/>
      <c r="CG54" s="313"/>
      <c r="CH54" s="333"/>
      <c r="CI54" s="333"/>
      <c r="CJ54" s="333"/>
      <c r="CK54" s="333"/>
      <c r="CL54" s="333"/>
      <c r="CM54" s="333"/>
      <c r="CN54" s="333"/>
      <c r="CO54" s="333"/>
      <c r="CP54" s="333"/>
      <c r="CQ54" s="333"/>
      <c r="CR54" s="333"/>
      <c r="CS54" s="333"/>
      <c r="CT54" s="333"/>
      <c r="CU54" s="333"/>
      <c r="CV54" s="311"/>
      <c r="CW54" s="311"/>
      <c r="CX54" s="311"/>
      <c r="CY54" s="311"/>
      <c r="CZ54" s="311"/>
      <c r="DA54" s="311"/>
      <c r="DB54" s="311"/>
      <c r="DC54" s="311"/>
      <c r="DD54" s="311"/>
      <c r="DE54" s="311"/>
      <c r="DF54" s="311"/>
      <c r="DG54" s="311"/>
      <c r="DH54" s="311"/>
      <c r="DI54" s="311"/>
    </row>
    <row r="55" spans="1:113" s="1" customFormat="1" ht="41.25" customHeight="1" x14ac:dyDescent="0.2">
      <c r="A55" s="305" t="s">
        <v>208</v>
      </c>
      <c r="B55" s="306"/>
      <c r="C55" s="306"/>
      <c r="D55" s="307"/>
      <c r="E55" s="308" t="s">
        <v>342</v>
      </c>
      <c r="F55" s="309"/>
      <c r="G55" s="309"/>
      <c r="H55" s="309"/>
      <c r="I55" s="309"/>
      <c r="J55" s="309"/>
      <c r="K55" s="309"/>
      <c r="L55" s="309"/>
      <c r="M55" s="309"/>
      <c r="N55" s="309"/>
      <c r="O55" s="309"/>
      <c r="P55" s="309"/>
      <c r="Q55" s="309"/>
      <c r="R55" s="309"/>
      <c r="S55" s="309"/>
      <c r="T55" s="309"/>
      <c r="U55" s="309"/>
      <c r="V55" s="309"/>
      <c r="W55" s="309"/>
      <c r="X55" s="309"/>
      <c r="Y55" s="309"/>
      <c r="Z55" s="309"/>
      <c r="AA55" s="309"/>
      <c r="AB55" s="309"/>
      <c r="AC55" s="309"/>
      <c r="AD55" s="309"/>
      <c r="AE55" s="309"/>
      <c r="AF55" s="309"/>
      <c r="AG55" s="309"/>
      <c r="AH55" s="309"/>
      <c r="AI55" s="309"/>
      <c r="AJ55" s="309"/>
      <c r="AK55" s="310"/>
      <c r="AL55" s="311"/>
      <c r="AM55" s="311"/>
      <c r="AN55" s="311"/>
      <c r="AO55" s="311"/>
      <c r="AP55" s="311"/>
      <c r="AQ55" s="311"/>
      <c r="AR55" s="311"/>
      <c r="AS55" s="311"/>
      <c r="AT55" s="311"/>
      <c r="AU55" s="312"/>
      <c r="AV55" s="312"/>
      <c r="AW55" s="312"/>
      <c r="AX55" s="312"/>
      <c r="AY55" s="312"/>
      <c r="AZ55" s="312"/>
      <c r="BA55" s="312"/>
      <c r="BB55" s="312"/>
      <c r="BC55" s="312"/>
      <c r="BD55" s="334"/>
      <c r="BE55" s="334"/>
      <c r="BF55" s="334"/>
      <c r="BG55" s="334"/>
      <c r="BH55" s="334"/>
      <c r="BI55" s="334"/>
      <c r="BJ55" s="334"/>
      <c r="BK55" s="334"/>
      <c r="BL55" s="334"/>
      <c r="BM55" s="334"/>
      <c r="BN55" s="334"/>
      <c r="BO55" s="334"/>
      <c r="BP55" s="334"/>
      <c r="BQ55" s="334"/>
      <c r="BR55" s="334"/>
      <c r="BS55" s="334"/>
      <c r="BT55" s="334"/>
      <c r="BU55" s="334"/>
      <c r="BV55" s="334"/>
      <c r="BW55" s="334"/>
      <c r="BX55" s="334"/>
      <c r="BY55" s="334"/>
      <c r="BZ55" s="334"/>
      <c r="CA55" s="334"/>
      <c r="CB55" s="334"/>
      <c r="CC55" s="334"/>
      <c r="CD55" s="334"/>
      <c r="CE55" s="334"/>
      <c r="CF55" s="334"/>
      <c r="CG55" s="334"/>
      <c r="CH55" s="334"/>
      <c r="CI55" s="334"/>
      <c r="CJ55" s="334"/>
      <c r="CK55" s="334"/>
      <c r="CL55" s="334"/>
      <c r="CM55" s="334"/>
      <c r="CN55" s="334"/>
      <c r="CO55" s="312"/>
      <c r="CP55" s="312"/>
      <c r="CQ55" s="312"/>
      <c r="CR55" s="312"/>
      <c r="CS55" s="312"/>
      <c r="CT55" s="312"/>
      <c r="CU55" s="312"/>
      <c r="CV55" s="311"/>
      <c r="CW55" s="311"/>
      <c r="CX55" s="311"/>
      <c r="CY55" s="311"/>
      <c r="CZ55" s="311"/>
      <c r="DA55" s="311"/>
      <c r="DB55" s="311"/>
      <c r="DC55" s="311"/>
      <c r="DD55" s="311"/>
      <c r="DE55" s="311"/>
      <c r="DF55" s="311"/>
      <c r="DG55" s="311"/>
      <c r="DH55" s="311"/>
      <c r="DI55" s="311"/>
    </row>
    <row r="56" spans="1:113" hidden="1" x14ac:dyDescent="0.25"/>
    <row r="57" spans="1:113" s="1" customFormat="1" ht="12.75" hidden="1" x14ac:dyDescent="0.2">
      <c r="A57" s="29" t="s">
        <v>531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6"/>
      <c r="BS57" s="26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</row>
    <row r="58" spans="1:113" s="1" customFormat="1" ht="12.75" hidden="1" x14ac:dyDescent="0.2">
      <c r="A58" s="16" t="s">
        <v>343</v>
      </c>
    </row>
  </sheetData>
  <mergeCells count="265">
    <mergeCell ref="CH55:CN55"/>
    <mergeCell ref="CO55:CU55"/>
    <mergeCell ref="CV55:DI55"/>
    <mergeCell ref="A55:D55"/>
    <mergeCell ref="E55:AK55"/>
    <mergeCell ref="AL55:AT55"/>
    <mergeCell ref="AU55:BC55"/>
    <mergeCell ref="BD55:BL55"/>
    <mergeCell ref="BM55:BS55"/>
    <mergeCell ref="BT55:BZ55"/>
    <mergeCell ref="CA55:CG55"/>
    <mergeCell ref="CH49:CN54"/>
    <mergeCell ref="CO49:CU54"/>
    <mergeCell ref="CV49:DI54"/>
    <mergeCell ref="E50:AK50"/>
    <mergeCell ref="E51:AK51"/>
    <mergeCell ref="E52:AK52"/>
    <mergeCell ref="E53:AK53"/>
    <mergeCell ref="E54:AK54"/>
    <mergeCell ref="A49:D54"/>
    <mergeCell ref="E49:AK49"/>
    <mergeCell ref="AL49:AT54"/>
    <mergeCell ref="AU49:BC54"/>
    <mergeCell ref="BD49:BL54"/>
    <mergeCell ref="BM49:BS54"/>
    <mergeCell ref="BT49:BZ54"/>
    <mergeCell ref="CA49:CG54"/>
    <mergeCell ref="A48:D48"/>
    <mergeCell ref="E48:AK48"/>
    <mergeCell ref="AL48:AT48"/>
    <mergeCell ref="AU48:BC48"/>
    <mergeCell ref="BD48:BL48"/>
    <mergeCell ref="BM48:BS48"/>
    <mergeCell ref="CH48:CN48"/>
    <mergeCell ref="CO48:CU48"/>
    <mergeCell ref="CV48:DI48"/>
    <mergeCell ref="BT48:BZ48"/>
    <mergeCell ref="CA48:CG48"/>
    <mergeCell ref="A47:D47"/>
    <mergeCell ref="E47:AK47"/>
    <mergeCell ref="AL47:AT47"/>
    <mergeCell ref="AU47:BC47"/>
    <mergeCell ref="BD47:BL47"/>
    <mergeCell ref="BM47:BS47"/>
    <mergeCell ref="CH47:CN47"/>
    <mergeCell ref="CO47:CU47"/>
    <mergeCell ref="CV47:DI47"/>
    <mergeCell ref="BT47:BZ47"/>
    <mergeCell ref="CA47:CG47"/>
    <mergeCell ref="A46:D46"/>
    <mergeCell ref="E46:AK46"/>
    <mergeCell ref="AL46:AT46"/>
    <mergeCell ref="AU46:BC46"/>
    <mergeCell ref="BD46:BL46"/>
    <mergeCell ref="BM46:BS46"/>
    <mergeCell ref="CH46:CN46"/>
    <mergeCell ref="CO46:CU46"/>
    <mergeCell ref="CV46:DI46"/>
    <mergeCell ref="BT46:BZ46"/>
    <mergeCell ref="CA46:CG46"/>
    <mergeCell ref="A45:D45"/>
    <mergeCell ref="E45:AK45"/>
    <mergeCell ref="AL45:AT45"/>
    <mergeCell ref="AU45:BC45"/>
    <mergeCell ref="BD45:BL45"/>
    <mergeCell ref="BM45:BS45"/>
    <mergeCell ref="CH45:CN45"/>
    <mergeCell ref="CO45:CU45"/>
    <mergeCell ref="CV45:DI45"/>
    <mergeCell ref="BT45:BZ45"/>
    <mergeCell ref="CA45:CG45"/>
    <mergeCell ref="CH41:CN42"/>
    <mergeCell ref="CO41:CU42"/>
    <mergeCell ref="CV41:DI42"/>
    <mergeCell ref="E42:AK42"/>
    <mergeCell ref="A43:D44"/>
    <mergeCell ref="E43:AK43"/>
    <mergeCell ref="AL43:AT44"/>
    <mergeCell ref="AU43:BC44"/>
    <mergeCell ref="BD43:BL44"/>
    <mergeCell ref="BM43:BS44"/>
    <mergeCell ref="A41:D42"/>
    <mergeCell ref="E41:AK41"/>
    <mergeCell ref="AL41:AT42"/>
    <mergeCell ref="AU41:BC42"/>
    <mergeCell ref="BD41:BL42"/>
    <mergeCell ref="BM41:BS42"/>
    <mergeCell ref="CH43:CN44"/>
    <mergeCell ref="CO43:CU44"/>
    <mergeCell ref="CV43:DI44"/>
    <mergeCell ref="E44:AK44"/>
    <mergeCell ref="BT41:BZ42"/>
    <mergeCell ref="BT43:BZ44"/>
    <mergeCell ref="CA41:CG42"/>
    <mergeCell ref="CA43:CG44"/>
    <mergeCell ref="CV37:DI40"/>
    <mergeCell ref="E38:AK38"/>
    <mergeCell ref="E39:AK39"/>
    <mergeCell ref="E40:AK40"/>
    <mergeCell ref="CV32:DI36"/>
    <mergeCell ref="E33:AK33"/>
    <mergeCell ref="E34:AK34"/>
    <mergeCell ref="E35:AK35"/>
    <mergeCell ref="E36:AK36"/>
    <mergeCell ref="BT32:BZ36"/>
    <mergeCell ref="BT37:BZ40"/>
    <mergeCell ref="CA32:CG36"/>
    <mergeCell ref="CA37:CG40"/>
    <mergeCell ref="CV30:DI31"/>
    <mergeCell ref="E31:AK31"/>
    <mergeCell ref="A32:D36"/>
    <mergeCell ref="E32:AK32"/>
    <mergeCell ref="AL32:AT36"/>
    <mergeCell ref="AU32:BC36"/>
    <mergeCell ref="BD32:BL36"/>
    <mergeCell ref="BM32:BS36"/>
    <mergeCell ref="CH32:CN36"/>
    <mergeCell ref="CO32:CU36"/>
    <mergeCell ref="A30:D31"/>
    <mergeCell ref="E30:AK30"/>
    <mergeCell ref="AL30:AT31"/>
    <mergeCell ref="AU30:BC31"/>
    <mergeCell ref="BD30:BL31"/>
    <mergeCell ref="BM30:BS31"/>
    <mergeCell ref="CH30:CN31"/>
    <mergeCell ref="CO30:CU31"/>
    <mergeCell ref="BT30:BZ31"/>
    <mergeCell ref="CA30:CG31"/>
    <mergeCell ref="A37:D40"/>
    <mergeCell ref="E37:AK37"/>
    <mergeCell ref="AL37:AT40"/>
    <mergeCell ref="AU37:BC40"/>
    <mergeCell ref="BD37:BL40"/>
    <mergeCell ref="BM37:BS40"/>
    <mergeCell ref="CH37:CN40"/>
    <mergeCell ref="CO37:CU40"/>
    <mergeCell ref="A29:D29"/>
    <mergeCell ref="E29:AK29"/>
    <mergeCell ref="AL29:AT29"/>
    <mergeCell ref="AU29:BC29"/>
    <mergeCell ref="BD29:BL29"/>
    <mergeCell ref="BM29:BS29"/>
    <mergeCell ref="CH29:CN29"/>
    <mergeCell ref="CO29:CU29"/>
    <mergeCell ref="BT29:BZ29"/>
    <mergeCell ref="CA29:CG29"/>
    <mergeCell ref="CV29:DI29"/>
    <mergeCell ref="A26:D28"/>
    <mergeCell ref="E26:AK26"/>
    <mergeCell ref="AL26:AT28"/>
    <mergeCell ref="AU26:BC28"/>
    <mergeCell ref="BD26:BL28"/>
    <mergeCell ref="BM26:BS28"/>
    <mergeCell ref="CH26:CN28"/>
    <mergeCell ref="CO26:CU28"/>
    <mergeCell ref="CV26:DI28"/>
    <mergeCell ref="E27:AK27"/>
    <mergeCell ref="E28:AK28"/>
    <mergeCell ref="BT26:BZ28"/>
    <mergeCell ref="CA26:CG28"/>
    <mergeCell ref="A24:D25"/>
    <mergeCell ref="E24:AK24"/>
    <mergeCell ref="AL24:AT25"/>
    <mergeCell ref="AU24:BC25"/>
    <mergeCell ref="BD24:BL25"/>
    <mergeCell ref="BM24:BS25"/>
    <mergeCell ref="CH24:CN25"/>
    <mergeCell ref="CO24:CU25"/>
    <mergeCell ref="CV24:DI25"/>
    <mergeCell ref="E25:AK25"/>
    <mergeCell ref="BT24:BZ25"/>
    <mergeCell ref="CA24:CG25"/>
    <mergeCell ref="CH22:CN22"/>
    <mergeCell ref="CO22:CU22"/>
    <mergeCell ref="CV22:DI22"/>
    <mergeCell ref="A23:D23"/>
    <mergeCell ref="E23:AK23"/>
    <mergeCell ref="AL23:AT23"/>
    <mergeCell ref="AU23:BC23"/>
    <mergeCell ref="BD23:BL23"/>
    <mergeCell ref="BM23:BS23"/>
    <mergeCell ref="CH23:CN23"/>
    <mergeCell ref="A22:D22"/>
    <mergeCell ref="E22:AK22"/>
    <mergeCell ref="AL22:AT22"/>
    <mergeCell ref="AU22:BC22"/>
    <mergeCell ref="BD22:BL22"/>
    <mergeCell ref="BM22:BS22"/>
    <mergeCell ref="CO23:CU23"/>
    <mergeCell ref="CV23:DI23"/>
    <mergeCell ref="BT22:BZ22"/>
    <mergeCell ref="BT23:BZ23"/>
    <mergeCell ref="CA22:CG22"/>
    <mergeCell ref="CA23:CG23"/>
    <mergeCell ref="CV20:DI20"/>
    <mergeCell ref="A21:D21"/>
    <mergeCell ref="E21:AK21"/>
    <mergeCell ref="AL21:AT21"/>
    <mergeCell ref="AU21:BC21"/>
    <mergeCell ref="BD21:BL21"/>
    <mergeCell ref="BM21:BS21"/>
    <mergeCell ref="CH21:CN21"/>
    <mergeCell ref="CO21:CU21"/>
    <mergeCell ref="CV21:DI21"/>
    <mergeCell ref="A20:D20"/>
    <mergeCell ref="E20:AK20"/>
    <mergeCell ref="AL20:AT20"/>
    <mergeCell ref="AU20:BC20"/>
    <mergeCell ref="BD20:BL20"/>
    <mergeCell ref="BM20:CU20"/>
    <mergeCell ref="BT21:BZ21"/>
    <mergeCell ref="CA21:CG21"/>
    <mergeCell ref="A19:D19"/>
    <mergeCell ref="E19:AK19"/>
    <mergeCell ref="AL19:BC19"/>
    <mergeCell ref="BD19:BL19"/>
    <mergeCell ref="BM19:CU19"/>
    <mergeCell ref="CV19:DI19"/>
    <mergeCell ref="A18:D18"/>
    <mergeCell ref="E18:AK18"/>
    <mergeCell ref="AL18:BC18"/>
    <mergeCell ref="BD18:BL18"/>
    <mergeCell ref="BM18:CU18"/>
    <mergeCell ref="CV18:DI18"/>
    <mergeCell ref="A17:D17"/>
    <mergeCell ref="E17:AK17"/>
    <mergeCell ref="AL17:BC17"/>
    <mergeCell ref="BD17:BL17"/>
    <mergeCell ref="BM17:CU17"/>
    <mergeCell ref="CV17:DI17"/>
    <mergeCell ref="A16:D16"/>
    <mergeCell ref="E16:AK16"/>
    <mergeCell ref="AL16:BC16"/>
    <mergeCell ref="BD16:BL16"/>
    <mergeCell ref="BM16:CU16"/>
    <mergeCell ref="CV16:DI16"/>
    <mergeCell ref="A13:D13"/>
    <mergeCell ref="E13:AK13"/>
    <mergeCell ref="AL13:BC13"/>
    <mergeCell ref="BD13:BL13"/>
    <mergeCell ref="BM13:CU13"/>
    <mergeCell ref="CV13:DI13"/>
    <mergeCell ref="A15:D15"/>
    <mergeCell ref="E15:AK15"/>
    <mergeCell ref="AL15:BC15"/>
    <mergeCell ref="BD15:BL15"/>
    <mergeCell ref="BM15:CU15"/>
    <mergeCell ref="CV15:DI15"/>
    <mergeCell ref="A14:D14"/>
    <mergeCell ref="E14:AK14"/>
    <mergeCell ref="AL14:BC14"/>
    <mergeCell ref="BD14:BL14"/>
    <mergeCell ref="BM14:CU14"/>
    <mergeCell ref="CV14:DI14"/>
    <mergeCell ref="A7:DI7"/>
    <mergeCell ref="M8:CW8"/>
    <mergeCell ref="M9:CW9"/>
    <mergeCell ref="A11:D11"/>
    <mergeCell ref="E11:AK11"/>
    <mergeCell ref="AL11:CU11"/>
    <mergeCell ref="CV11:DI11"/>
    <mergeCell ref="A12:D12"/>
    <mergeCell ref="E12:AK12"/>
    <mergeCell ref="AL12:CU12"/>
    <mergeCell ref="CV12:DI12"/>
  </mergeCells>
  <phoneticPr fontId="19" type="noConversion"/>
  <pageMargins left="0.39370078740157483" right="0.39370078740157483" top="0.78740157480314965" bottom="0.39370078740157483" header="0.27559055118110237" footer="0.27559055118110237"/>
  <pageSetup paperSize="9" scale="59" orientation="portrait" r:id="rId1"/>
  <headerFooter alignWithMargins="0"/>
  <rowBreaks count="1" manualBreakCount="1">
    <brk id="4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8"/>
    <pageSetUpPr fitToPage="1"/>
  </sheetPr>
  <dimension ref="A1:GW70"/>
  <sheetViews>
    <sheetView zoomScaleNormal="100" workbookViewId="0">
      <selection activeCell="CV49" sqref="CV49:DI54"/>
    </sheetView>
  </sheetViews>
  <sheetFormatPr defaultColWidth="1" defaultRowHeight="12.75" x14ac:dyDescent="0.2"/>
  <cols>
    <col min="1" max="23" width="1" style="1"/>
    <col min="24" max="24" width="4.140625" style="1" customWidth="1"/>
    <col min="25" max="16384" width="1" style="1"/>
  </cols>
  <sheetData>
    <row r="1" spans="1:205" s="2" customFormat="1" ht="10.5" x14ac:dyDescent="0.2">
      <c r="GW1" s="3" t="s">
        <v>0</v>
      </c>
    </row>
    <row r="2" spans="1:205" s="2" customFormat="1" ht="10.5" x14ac:dyDescent="0.2">
      <c r="GW2" s="3" t="s">
        <v>92</v>
      </c>
    </row>
    <row r="3" spans="1:205" s="2" customFormat="1" ht="10.5" x14ac:dyDescent="0.2">
      <c r="GW3" s="3" t="s">
        <v>93</v>
      </c>
    </row>
    <row r="4" spans="1:205" s="2" customFormat="1" ht="10.5" x14ac:dyDescent="0.2">
      <c r="GW4" s="3" t="s">
        <v>1</v>
      </c>
    </row>
    <row r="5" spans="1:205" ht="6" customHeight="1" x14ac:dyDescent="0.2"/>
    <row r="6" spans="1:205" s="6" customFormat="1" ht="11.25" x14ac:dyDescent="0.2">
      <c r="GW6" s="12" t="s">
        <v>436</v>
      </c>
    </row>
    <row r="7" spans="1:205" s="18" customFormat="1" ht="12" x14ac:dyDescent="0.2">
      <c r="A7" s="367" t="s">
        <v>435</v>
      </c>
      <c r="B7" s="367"/>
      <c r="C7" s="367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  <c r="Y7" s="367"/>
      <c r="Z7" s="367"/>
      <c r="AA7" s="367"/>
      <c r="AB7" s="367"/>
      <c r="AC7" s="367"/>
      <c r="AD7" s="367"/>
      <c r="AE7" s="367"/>
      <c r="AF7" s="367"/>
      <c r="AG7" s="367"/>
      <c r="AH7" s="367"/>
      <c r="AI7" s="367"/>
      <c r="AJ7" s="367"/>
      <c r="AK7" s="367"/>
      <c r="AL7" s="367"/>
      <c r="AM7" s="367"/>
      <c r="AN7" s="367"/>
      <c r="AO7" s="367"/>
      <c r="AP7" s="367"/>
      <c r="AQ7" s="367"/>
      <c r="AR7" s="367"/>
      <c r="AS7" s="367"/>
      <c r="AT7" s="367"/>
      <c r="AU7" s="367"/>
      <c r="AV7" s="367"/>
      <c r="AW7" s="367"/>
      <c r="AX7" s="367"/>
      <c r="AY7" s="367"/>
      <c r="AZ7" s="367"/>
      <c r="BA7" s="367"/>
      <c r="BB7" s="367"/>
      <c r="BC7" s="367"/>
      <c r="BD7" s="367"/>
      <c r="BE7" s="367"/>
      <c r="BF7" s="367"/>
      <c r="BG7" s="367"/>
      <c r="BH7" s="367"/>
      <c r="BI7" s="367"/>
      <c r="BJ7" s="367"/>
      <c r="BK7" s="367"/>
      <c r="BL7" s="367"/>
      <c r="BM7" s="367"/>
      <c r="BN7" s="367"/>
      <c r="BO7" s="367"/>
      <c r="BP7" s="367"/>
      <c r="BQ7" s="367"/>
      <c r="BR7" s="367"/>
      <c r="BS7" s="367"/>
      <c r="BT7" s="367"/>
      <c r="BU7" s="367"/>
      <c r="BV7" s="367"/>
      <c r="BW7" s="367"/>
      <c r="BX7" s="367"/>
      <c r="BY7" s="367"/>
      <c r="BZ7" s="367"/>
      <c r="CA7" s="367"/>
      <c r="CB7" s="367"/>
      <c r="CC7" s="367"/>
      <c r="CD7" s="367"/>
      <c r="CE7" s="367"/>
      <c r="CF7" s="367"/>
      <c r="CG7" s="367"/>
      <c r="CH7" s="367"/>
      <c r="CI7" s="367"/>
      <c r="CJ7" s="367"/>
      <c r="CK7" s="367"/>
      <c r="CL7" s="367"/>
      <c r="CM7" s="367"/>
      <c r="CN7" s="367"/>
      <c r="CO7" s="367"/>
      <c r="CP7" s="367"/>
      <c r="CQ7" s="367"/>
      <c r="CR7" s="367"/>
      <c r="CS7" s="367"/>
      <c r="CT7" s="367"/>
      <c r="CU7" s="367"/>
      <c r="CV7" s="367"/>
      <c r="CW7" s="367"/>
      <c r="CX7" s="367"/>
      <c r="CY7" s="367"/>
      <c r="CZ7" s="367"/>
      <c r="DA7" s="367"/>
      <c r="DB7" s="367"/>
      <c r="DC7" s="367"/>
      <c r="DD7" s="367"/>
      <c r="DE7" s="367"/>
      <c r="DF7" s="367"/>
      <c r="DG7" s="367"/>
      <c r="DH7" s="367"/>
      <c r="DI7" s="367"/>
      <c r="DJ7" s="367"/>
      <c r="DK7" s="367"/>
      <c r="DL7" s="367"/>
      <c r="DM7" s="367"/>
      <c r="DN7" s="367"/>
      <c r="DO7" s="367"/>
      <c r="DP7" s="367"/>
      <c r="DQ7" s="367"/>
      <c r="DR7" s="367"/>
      <c r="DS7" s="367"/>
      <c r="DT7" s="367"/>
      <c r="DU7" s="367"/>
      <c r="DV7" s="367"/>
      <c r="DW7" s="367"/>
      <c r="DX7" s="367"/>
      <c r="DY7" s="367"/>
      <c r="DZ7" s="367"/>
      <c r="EA7" s="367"/>
      <c r="EB7" s="367"/>
      <c r="EC7" s="367"/>
      <c r="ED7" s="367"/>
      <c r="EE7" s="367"/>
      <c r="EF7" s="367"/>
      <c r="EG7" s="367"/>
      <c r="EH7" s="367"/>
      <c r="EI7" s="367"/>
      <c r="EJ7" s="367"/>
      <c r="EK7" s="367"/>
      <c r="EL7" s="367"/>
      <c r="EM7" s="367"/>
      <c r="EN7" s="367"/>
      <c r="EO7" s="367"/>
      <c r="EP7" s="367"/>
      <c r="EQ7" s="367"/>
      <c r="ER7" s="367"/>
      <c r="ES7" s="367"/>
      <c r="ET7" s="367"/>
      <c r="EU7" s="367"/>
      <c r="EV7" s="367"/>
      <c r="EW7" s="367"/>
      <c r="EX7" s="367"/>
      <c r="EY7" s="367"/>
      <c r="EZ7" s="367"/>
      <c r="FA7" s="367"/>
      <c r="FB7" s="367"/>
      <c r="FC7" s="367"/>
      <c r="FD7" s="367"/>
      <c r="FE7" s="367"/>
      <c r="FF7" s="367"/>
      <c r="FG7" s="367"/>
      <c r="FH7" s="367"/>
      <c r="FI7" s="367"/>
      <c r="FJ7" s="367"/>
      <c r="FK7" s="367"/>
      <c r="FL7" s="367"/>
      <c r="FM7" s="367"/>
      <c r="FN7" s="367"/>
      <c r="FO7" s="367"/>
      <c r="FP7" s="367"/>
      <c r="FQ7" s="367"/>
      <c r="FR7" s="367"/>
      <c r="FS7" s="367"/>
      <c r="FT7" s="367"/>
      <c r="FU7" s="367"/>
      <c r="FV7" s="367"/>
      <c r="FW7" s="367"/>
      <c r="FX7" s="367"/>
      <c r="FY7" s="367"/>
      <c r="FZ7" s="367"/>
      <c r="GA7" s="367"/>
      <c r="GB7" s="367"/>
      <c r="GC7" s="367"/>
      <c r="GD7" s="367"/>
      <c r="GE7" s="367"/>
      <c r="GF7" s="367"/>
      <c r="GG7" s="367"/>
      <c r="GH7" s="367"/>
      <c r="GI7" s="367"/>
      <c r="GJ7" s="367"/>
      <c r="GK7" s="367"/>
      <c r="GL7" s="367"/>
      <c r="GM7" s="367"/>
      <c r="GN7" s="367"/>
      <c r="GO7" s="367"/>
      <c r="GP7" s="367"/>
      <c r="GQ7" s="367"/>
      <c r="GR7" s="367"/>
      <c r="GS7" s="367"/>
      <c r="GT7" s="367"/>
      <c r="GU7" s="367"/>
      <c r="GV7" s="367"/>
      <c r="GW7" s="367"/>
    </row>
    <row r="8" spans="1:205" s="18" customFormat="1" ht="12" x14ac:dyDescent="0.2">
      <c r="A8" s="368" t="s">
        <v>234</v>
      </c>
      <c r="B8" s="368"/>
      <c r="C8" s="368"/>
      <c r="D8" s="368"/>
      <c r="E8" s="368"/>
      <c r="F8" s="368"/>
      <c r="G8" s="368"/>
      <c r="H8" s="368"/>
      <c r="I8" s="368"/>
      <c r="J8" s="368"/>
      <c r="K8" s="368"/>
      <c r="L8" s="368"/>
      <c r="M8" s="368"/>
      <c r="N8" s="368"/>
      <c r="O8" s="368"/>
      <c r="P8" s="368"/>
      <c r="Q8" s="368"/>
      <c r="R8" s="368"/>
      <c r="S8" s="368"/>
      <c r="T8" s="368"/>
      <c r="U8" s="368"/>
      <c r="V8" s="368"/>
      <c r="W8" s="368"/>
      <c r="X8" s="368"/>
      <c r="Y8" s="368"/>
      <c r="Z8" s="368"/>
      <c r="AA8" s="368"/>
      <c r="AB8" s="368"/>
      <c r="AC8" s="368"/>
      <c r="AD8" s="368"/>
      <c r="AE8" s="368"/>
      <c r="AF8" s="368"/>
      <c r="AG8" s="368"/>
      <c r="AH8" s="368"/>
      <c r="AI8" s="368"/>
      <c r="AJ8" s="368"/>
      <c r="AK8" s="368"/>
      <c r="AL8" s="368"/>
      <c r="AM8" s="368"/>
      <c r="AN8" s="368"/>
      <c r="AO8" s="368"/>
      <c r="AP8" s="368"/>
      <c r="AQ8" s="368"/>
      <c r="AR8" s="368"/>
      <c r="AS8" s="368"/>
      <c r="AT8" s="368"/>
      <c r="AU8" s="368"/>
      <c r="AV8" s="368"/>
      <c r="AW8" s="368"/>
      <c r="AX8" s="368"/>
      <c r="AY8" s="368"/>
      <c r="AZ8" s="368"/>
      <c r="BA8" s="368"/>
      <c r="BB8" s="368"/>
      <c r="BC8" s="368"/>
      <c r="BD8" s="368"/>
      <c r="BE8" s="368"/>
      <c r="BF8" s="368"/>
      <c r="BG8" s="368"/>
      <c r="BH8" s="368"/>
      <c r="BI8" s="368"/>
      <c r="BJ8" s="368"/>
      <c r="BK8" s="368"/>
      <c r="BL8" s="368"/>
      <c r="BM8" s="368"/>
      <c r="BN8" s="368"/>
      <c r="BO8" s="368"/>
      <c r="BP8" s="368"/>
      <c r="BQ8" s="368"/>
      <c r="BR8" s="368"/>
      <c r="BS8" s="368"/>
      <c r="BT8" s="368"/>
      <c r="BU8" s="368"/>
      <c r="BV8" s="368"/>
      <c r="BW8" s="368"/>
      <c r="BX8" s="368"/>
      <c r="BY8" s="368"/>
      <c r="BZ8" s="368"/>
      <c r="CA8" s="368"/>
      <c r="CB8" s="368"/>
      <c r="CC8" s="368"/>
      <c r="CD8" s="368"/>
      <c r="CE8" s="368"/>
      <c r="CF8" s="368"/>
      <c r="CG8" s="368"/>
      <c r="CH8" s="368"/>
      <c r="CI8" s="368"/>
      <c r="CJ8" s="368"/>
      <c r="CK8" s="368"/>
      <c r="CL8" s="368"/>
      <c r="CM8" s="368"/>
      <c r="CN8" s="368"/>
      <c r="CO8" s="368"/>
      <c r="CP8" s="368"/>
      <c r="CQ8" s="368"/>
      <c r="CR8" s="368"/>
      <c r="CS8" s="368"/>
      <c r="CT8" s="368"/>
      <c r="CU8" s="368"/>
      <c r="CV8" s="368"/>
      <c r="CW8" s="368"/>
      <c r="CX8" s="368"/>
      <c r="CY8" s="368"/>
      <c r="CZ8" s="368"/>
      <c r="DA8" s="368"/>
      <c r="DB8" s="368"/>
      <c r="DC8" s="368"/>
      <c r="DD8" s="368"/>
      <c r="DE8" s="368"/>
      <c r="DF8" s="368"/>
      <c r="DG8" s="368"/>
      <c r="DH8" s="368"/>
      <c r="DI8" s="368"/>
      <c r="DJ8" s="368"/>
      <c r="DK8" s="368"/>
      <c r="DL8" s="368"/>
      <c r="DM8" s="368"/>
      <c r="DN8" s="368"/>
      <c r="DO8" s="368"/>
      <c r="DP8" s="368"/>
      <c r="DQ8" s="368"/>
      <c r="DR8" s="368"/>
      <c r="DS8" s="368"/>
      <c r="DT8" s="368"/>
      <c r="DU8" s="368"/>
      <c r="DV8" s="368"/>
      <c r="DW8" s="368"/>
      <c r="DX8" s="368"/>
      <c r="DY8" s="368"/>
      <c r="DZ8" s="368"/>
      <c r="EA8" s="368"/>
      <c r="EB8" s="368"/>
      <c r="EC8" s="368"/>
      <c r="ED8" s="368"/>
      <c r="EE8" s="368"/>
      <c r="EF8" s="368"/>
      <c r="EG8" s="368"/>
      <c r="EH8" s="368"/>
      <c r="EI8" s="368"/>
      <c r="EJ8" s="368"/>
      <c r="EK8" s="368"/>
      <c r="EL8" s="368"/>
      <c r="EM8" s="368"/>
      <c r="EN8" s="368"/>
      <c r="EO8" s="368"/>
      <c r="EP8" s="368"/>
      <c r="EQ8" s="368"/>
      <c r="ER8" s="368"/>
      <c r="ES8" s="368"/>
      <c r="ET8" s="368"/>
      <c r="EU8" s="368"/>
      <c r="EV8" s="368"/>
      <c r="EW8" s="368"/>
      <c r="EX8" s="368"/>
      <c r="EY8" s="368"/>
      <c r="EZ8" s="368"/>
      <c r="FA8" s="368"/>
      <c r="FB8" s="368"/>
      <c r="FC8" s="368"/>
      <c r="FD8" s="368"/>
      <c r="FE8" s="368"/>
      <c r="FF8" s="368"/>
      <c r="FG8" s="368"/>
      <c r="FH8" s="368"/>
      <c r="FI8" s="368"/>
      <c r="FJ8" s="368"/>
      <c r="FK8" s="368"/>
      <c r="FL8" s="368"/>
      <c r="FM8" s="368"/>
      <c r="FN8" s="368"/>
      <c r="FO8" s="368"/>
      <c r="FP8" s="368"/>
      <c r="FQ8" s="368"/>
      <c r="FR8" s="368"/>
      <c r="FS8" s="368"/>
      <c r="FT8" s="368"/>
      <c r="FU8" s="368"/>
      <c r="FV8" s="368"/>
      <c r="FW8" s="368"/>
      <c r="FX8" s="368"/>
      <c r="FY8" s="368"/>
      <c r="FZ8" s="368"/>
      <c r="GA8" s="368"/>
      <c r="GB8" s="368"/>
      <c r="GC8" s="368"/>
      <c r="GD8" s="368"/>
      <c r="GE8" s="368"/>
      <c r="GF8" s="368"/>
      <c r="GG8" s="368"/>
      <c r="GH8" s="368"/>
      <c r="GI8" s="368"/>
      <c r="GJ8" s="368"/>
      <c r="GK8" s="368"/>
      <c r="GL8" s="368"/>
      <c r="GM8" s="368"/>
      <c r="GN8" s="368"/>
      <c r="GO8" s="368"/>
      <c r="GP8" s="368"/>
      <c r="GQ8" s="368"/>
      <c r="GR8" s="368"/>
      <c r="GS8" s="368"/>
      <c r="GT8" s="368"/>
      <c r="GU8" s="368"/>
      <c r="GV8" s="368"/>
      <c r="GW8" s="368"/>
    </row>
    <row r="9" spans="1:205" s="2" customFormat="1" ht="10.5" x14ac:dyDescent="0.2">
      <c r="A9" s="369" t="s">
        <v>88</v>
      </c>
      <c r="B9" s="369"/>
      <c r="C9" s="369"/>
      <c r="D9" s="369"/>
      <c r="E9" s="369"/>
      <c r="F9" s="369"/>
      <c r="G9" s="369"/>
      <c r="H9" s="369"/>
      <c r="I9" s="369"/>
      <c r="J9" s="369"/>
      <c r="K9" s="369"/>
      <c r="L9" s="369"/>
      <c r="M9" s="369"/>
      <c r="N9" s="369"/>
      <c r="O9" s="369"/>
      <c r="P9" s="369"/>
      <c r="Q9" s="369"/>
      <c r="R9" s="369"/>
      <c r="S9" s="369"/>
      <c r="T9" s="369"/>
      <c r="U9" s="369"/>
      <c r="V9" s="369"/>
      <c r="W9" s="369"/>
      <c r="X9" s="369"/>
      <c r="Y9" s="369"/>
      <c r="Z9" s="369"/>
      <c r="AA9" s="369"/>
      <c r="AB9" s="369"/>
      <c r="AC9" s="369"/>
      <c r="AD9" s="369"/>
      <c r="AE9" s="369"/>
      <c r="AF9" s="369"/>
      <c r="AG9" s="369"/>
      <c r="AH9" s="369"/>
      <c r="AI9" s="369"/>
      <c r="AJ9" s="369"/>
      <c r="AK9" s="369"/>
      <c r="AL9" s="369"/>
      <c r="AM9" s="369"/>
      <c r="AN9" s="369"/>
      <c r="AO9" s="369"/>
      <c r="AP9" s="369"/>
      <c r="AQ9" s="369"/>
      <c r="AR9" s="369"/>
      <c r="AS9" s="369"/>
      <c r="AT9" s="369"/>
      <c r="AU9" s="369"/>
      <c r="AV9" s="369"/>
      <c r="AW9" s="369"/>
      <c r="AX9" s="369"/>
      <c r="AY9" s="369"/>
      <c r="AZ9" s="369"/>
      <c r="BA9" s="369"/>
      <c r="BB9" s="369"/>
      <c r="BC9" s="369"/>
      <c r="BD9" s="369"/>
      <c r="BE9" s="369"/>
      <c r="BF9" s="369"/>
      <c r="BG9" s="369"/>
      <c r="BH9" s="369"/>
      <c r="BI9" s="369"/>
      <c r="BJ9" s="369"/>
      <c r="BK9" s="369"/>
      <c r="BL9" s="369"/>
      <c r="BM9" s="369"/>
      <c r="BN9" s="369"/>
      <c r="BO9" s="369"/>
      <c r="BP9" s="369"/>
      <c r="BQ9" s="369"/>
      <c r="BR9" s="369"/>
      <c r="BS9" s="369"/>
      <c r="BT9" s="369"/>
      <c r="BU9" s="369"/>
      <c r="BV9" s="369"/>
      <c r="BW9" s="369"/>
      <c r="BX9" s="369"/>
      <c r="BY9" s="369"/>
      <c r="BZ9" s="369"/>
      <c r="CA9" s="369"/>
      <c r="CB9" s="369"/>
      <c r="CC9" s="369"/>
      <c r="CD9" s="369"/>
      <c r="CE9" s="369"/>
      <c r="CF9" s="369"/>
      <c r="CG9" s="369"/>
      <c r="CH9" s="369"/>
      <c r="CI9" s="369"/>
      <c r="CJ9" s="369"/>
      <c r="CK9" s="369"/>
      <c r="CL9" s="369"/>
      <c r="CM9" s="369"/>
      <c r="CN9" s="369"/>
      <c r="CO9" s="369"/>
      <c r="CP9" s="369"/>
      <c r="CQ9" s="369"/>
      <c r="CR9" s="369"/>
      <c r="CS9" s="369"/>
      <c r="CT9" s="369"/>
      <c r="CU9" s="369"/>
      <c r="CV9" s="369"/>
      <c r="CW9" s="369"/>
      <c r="CX9" s="369"/>
      <c r="CY9" s="369"/>
      <c r="CZ9" s="369"/>
      <c r="DA9" s="369"/>
      <c r="DB9" s="369"/>
      <c r="DC9" s="369"/>
      <c r="DD9" s="369"/>
      <c r="DE9" s="369"/>
      <c r="DF9" s="369"/>
      <c r="DG9" s="369"/>
      <c r="DH9" s="369"/>
      <c r="DI9" s="369"/>
      <c r="DJ9" s="369"/>
      <c r="DK9" s="369"/>
      <c r="DL9" s="369"/>
      <c r="DM9" s="369"/>
      <c r="DN9" s="369"/>
      <c r="DO9" s="369"/>
      <c r="DP9" s="369"/>
      <c r="DQ9" s="369"/>
      <c r="DR9" s="369"/>
      <c r="DS9" s="369"/>
      <c r="DT9" s="369"/>
      <c r="DU9" s="369"/>
      <c r="DV9" s="369"/>
      <c r="DW9" s="369"/>
      <c r="DX9" s="369"/>
      <c r="DY9" s="369"/>
      <c r="DZ9" s="369"/>
      <c r="EA9" s="369"/>
      <c r="EB9" s="369"/>
      <c r="EC9" s="369"/>
      <c r="ED9" s="369"/>
      <c r="EE9" s="369"/>
      <c r="EF9" s="369"/>
      <c r="EG9" s="369"/>
      <c r="EH9" s="369"/>
      <c r="EI9" s="369"/>
      <c r="EJ9" s="369"/>
      <c r="EK9" s="369"/>
      <c r="EL9" s="369"/>
      <c r="EM9" s="369"/>
      <c r="EN9" s="369"/>
      <c r="EO9" s="369"/>
      <c r="EP9" s="369"/>
      <c r="EQ9" s="369"/>
      <c r="ER9" s="369"/>
      <c r="ES9" s="369"/>
      <c r="ET9" s="369"/>
      <c r="EU9" s="369"/>
      <c r="EV9" s="369"/>
      <c r="EW9" s="369"/>
      <c r="EX9" s="369"/>
      <c r="EY9" s="369"/>
      <c r="EZ9" s="369"/>
      <c r="FA9" s="369"/>
      <c r="FB9" s="369"/>
      <c r="FC9" s="369"/>
      <c r="FD9" s="369"/>
      <c r="FE9" s="369"/>
      <c r="FF9" s="369"/>
      <c r="FG9" s="369"/>
      <c r="FH9" s="369"/>
      <c r="FI9" s="369"/>
      <c r="FJ9" s="369"/>
      <c r="FK9" s="369"/>
      <c r="FL9" s="369"/>
      <c r="FM9" s="369"/>
      <c r="FN9" s="369"/>
      <c r="FO9" s="369"/>
      <c r="FP9" s="369"/>
      <c r="FQ9" s="369"/>
      <c r="FR9" s="369"/>
      <c r="FS9" s="369"/>
      <c r="FT9" s="369"/>
      <c r="FU9" s="369"/>
      <c r="FV9" s="369"/>
      <c r="FW9" s="369"/>
      <c r="FX9" s="369"/>
      <c r="FY9" s="369"/>
      <c r="FZ9" s="369"/>
      <c r="GA9" s="369"/>
      <c r="GB9" s="369"/>
      <c r="GC9" s="369"/>
      <c r="GD9" s="369"/>
      <c r="GE9" s="369"/>
      <c r="GF9" s="369"/>
      <c r="GG9" s="369"/>
      <c r="GH9" s="369"/>
      <c r="GI9" s="369"/>
      <c r="GJ9" s="369"/>
      <c r="GK9" s="369"/>
      <c r="GL9" s="369"/>
      <c r="GM9" s="369"/>
      <c r="GN9" s="369"/>
      <c r="GO9" s="369"/>
      <c r="GP9" s="369"/>
      <c r="GQ9" s="369"/>
      <c r="GR9" s="369"/>
      <c r="GS9" s="369"/>
      <c r="GT9" s="369"/>
      <c r="GU9" s="369"/>
      <c r="GV9" s="369"/>
      <c r="GW9" s="369"/>
    </row>
    <row r="10" spans="1:205" ht="18.75" customHeight="1" x14ac:dyDescent="0.2">
      <c r="CN10" s="1" t="s">
        <v>541</v>
      </c>
    </row>
    <row r="11" spans="1:205" s="2" customFormat="1" ht="10.5" x14ac:dyDescent="0.2">
      <c r="A11" s="363" t="s">
        <v>135</v>
      </c>
      <c r="B11" s="363"/>
      <c r="C11" s="363"/>
      <c r="D11" s="363"/>
      <c r="E11" s="363" t="s">
        <v>136</v>
      </c>
      <c r="F11" s="363"/>
      <c r="G11" s="363"/>
      <c r="H11" s="363"/>
      <c r="I11" s="363"/>
      <c r="J11" s="363"/>
      <c r="K11" s="363"/>
      <c r="L11" s="363"/>
      <c r="M11" s="363"/>
      <c r="N11" s="363"/>
      <c r="O11" s="363"/>
      <c r="P11" s="363"/>
      <c r="Q11" s="363"/>
      <c r="R11" s="363"/>
      <c r="S11" s="363"/>
      <c r="T11" s="363"/>
      <c r="U11" s="363"/>
      <c r="V11" s="363"/>
      <c r="W11" s="363"/>
      <c r="X11" s="363"/>
      <c r="Y11" s="364" t="s">
        <v>434</v>
      </c>
      <c r="Z11" s="365"/>
      <c r="AA11" s="365"/>
      <c r="AB11" s="365"/>
      <c r="AC11" s="365"/>
      <c r="AD11" s="365"/>
      <c r="AE11" s="365"/>
      <c r="AF11" s="365"/>
      <c r="AG11" s="365"/>
      <c r="AH11" s="365"/>
      <c r="AI11" s="365"/>
      <c r="AJ11" s="366"/>
      <c r="AK11" s="364" t="s">
        <v>433</v>
      </c>
      <c r="AL11" s="365"/>
      <c r="AM11" s="365"/>
      <c r="AN11" s="365"/>
      <c r="AO11" s="365"/>
      <c r="AP11" s="365"/>
      <c r="AQ11" s="365"/>
      <c r="AR11" s="365"/>
      <c r="AS11" s="365"/>
      <c r="AT11" s="365"/>
      <c r="AU11" s="365"/>
      <c r="AV11" s="366"/>
      <c r="AW11" s="364" t="s">
        <v>432</v>
      </c>
      <c r="AX11" s="365"/>
      <c r="AY11" s="365"/>
      <c r="AZ11" s="365"/>
      <c r="BA11" s="365"/>
      <c r="BB11" s="365"/>
      <c r="BC11" s="365"/>
      <c r="BD11" s="365"/>
      <c r="BE11" s="365"/>
      <c r="BF11" s="365"/>
      <c r="BG11" s="365"/>
      <c r="BH11" s="365"/>
      <c r="BI11" s="365"/>
      <c r="BJ11" s="365"/>
      <c r="BK11" s="365"/>
      <c r="BL11" s="365"/>
      <c r="BM11" s="365"/>
      <c r="BN11" s="365"/>
      <c r="BO11" s="365"/>
      <c r="BP11" s="365"/>
      <c r="BQ11" s="365"/>
      <c r="BR11" s="365"/>
      <c r="BS11" s="365"/>
      <c r="BT11" s="365"/>
      <c r="BU11" s="365"/>
      <c r="BV11" s="365"/>
      <c r="BW11" s="365"/>
      <c r="BX11" s="365"/>
      <c r="BY11" s="365"/>
      <c r="BZ11" s="365"/>
      <c r="CA11" s="365"/>
      <c r="CB11" s="365"/>
      <c r="CC11" s="365"/>
      <c r="CD11" s="365"/>
      <c r="CE11" s="365"/>
      <c r="CF11" s="365"/>
      <c r="CG11" s="365"/>
      <c r="CH11" s="365"/>
      <c r="CI11" s="365"/>
      <c r="CJ11" s="365"/>
      <c r="CK11" s="366"/>
      <c r="CL11" s="364" t="s">
        <v>431</v>
      </c>
      <c r="CM11" s="365"/>
      <c r="CN11" s="365"/>
      <c r="CO11" s="365"/>
      <c r="CP11" s="365"/>
      <c r="CQ11" s="365"/>
      <c r="CR11" s="365"/>
      <c r="CS11" s="365"/>
      <c r="CT11" s="365"/>
      <c r="CU11" s="365"/>
      <c r="CV11" s="365"/>
      <c r="CW11" s="365"/>
      <c r="CX11" s="365"/>
      <c r="CY11" s="365"/>
      <c r="CZ11" s="365"/>
      <c r="DA11" s="365"/>
      <c r="DB11" s="365"/>
      <c r="DC11" s="365"/>
      <c r="DD11" s="365"/>
      <c r="DE11" s="365"/>
      <c r="DF11" s="365"/>
      <c r="DG11" s="365"/>
      <c r="DH11" s="365"/>
      <c r="DI11" s="365"/>
      <c r="DJ11" s="365"/>
      <c r="DK11" s="365"/>
      <c r="DL11" s="365"/>
      <c r="DM11" s="365"/>
      <c r="DN11" s="365"/>
      <c r="DO11" s="365"/>
      <c r="DP11" s="365"/>
      <c r="DQ11" s="365"/>
      <c r="DR11" s="365"/>
      <c r="DS11" s="365"/>
      <c r="DT11" s="365"/>
      <c r="DU11" s="365"/>
      <c r="DV11" s="365"/>
      <c r="DW11" s="365"/>
      <c r="DX11" s="365"/>
      <c r="DY11" s="365"/>
      <c r="DZ11" s="365"/>
      <c r="EA11" s="365"/>
      <c r="EB11" s="365"/>
      <c r="EC11" s="365"/>
      <c r="ED11" s="365"/>
      <c r="EE11" s="365"/>
      <c r="EF11" s="365"/>
      <c r="EG11" s="365"/>
      <c r="EH11" s="365"/>
      <c r="EI11" s="365"/>
      <c r="EJ11" s="365"/>
      <c r="EK11" s="365"/>
      <c r="EL11" s="365"/>
      <c r="EM11" s="365"/>
      <c r="EN11" s="365"/>
      <c r="EO11" s="365"/>
      <c r="EP11" s="365"/>
      <c r="EQ11" s="365"/>
      <c r="ER11" s="365"/>
      <c r="ES11" s="365"/>
      <c r="ET11" s="365"/>
      <c r="EU11" s="365"/>
      <c r="EV11" s="365"/>
      <c r="EW11" s="365"/>
      <c r="EX11" s="365"/>
      <c r="EY11" s="365"/>
      <c r="EZ11" s="365"/>
      <c r="FA11" s="365"/>
      <c r="FB11" s="365"/>
      <c r="FC11" s="365"/>
      <c r="FD11" s="365"/>
      <c r="FE11" s="365"/>
      <c r="FF11" s="365"/>
      <c r="FG11" s="365"/>
      <c r="FH11" s="365"/>
      <c r="FI11" s="365"/>
      <c r="FJ11" s="365"/>
      <c r="FK11" s="365"/>
      <c r="FL11" s="365"/>
      <c r="FM11" s="365"/>
      <c r="FN11" s="365"/>
      <c r="FO11" s="365"/>
      <c r="FP11" s="365"/>
      <c r="FQ11" s="365"/>
      <c r="FR11" s="365"/>
      <c r="FS11" s="365"/>
      <c r="FT11" s="365"/>
      <c r="FU11" s="365"/>
      <c r="FV11" s="365"/>
      <c r="FW11" s="365"/>
      <c r="FX11" s="365"/>
      <c r="FY11" s="365"/>
      <c r="FZ11" s="365"/>
      <c r="GA11" s="365"/>
      <c r="GB11" s="365"/>
      <c r="GC11" s="365"/>
      <c r="GD11" s="365"/>
      <c r="GE11" s="365"/>
      <c r="GF11" s="365"/>
      <c r="GG11" s="365"/>
      <c r="GH11" s="365"/>
      <c r="GI11" s="365"/>
      <c r="GJ11" s="365"/>
      <c r="GK11" s="365"/>
      <c r="GL11" s="365"/>
      <c r="GM11" s="365"/>
      <c r="GN11" s="366"/>
      <c r="GO11" s="363" t="s">
        <v>430</v>
      </c>
      <c r="GP11" s="363"/>
      <c r="GQ11" s="363"/>
      <c r="GR11" s="363"/>
      <c r="GS11" s="363"/>
      <c r="GT11" s="363"/>
      <c r="GU11" s="363"/>
      <c r="GV11" s="363"/>
      <c r="GW11" s="363"/>
    </row>
    <row r="12" spans="1:205" s="2" customFormat="1" ht="10.5" x14ac:dyDescent="0.2">
      <c r="A12" s="353" t="s">
        <v>139</v>
      </c>
      <c r="B12" s="353"/>
      <c r="C12" s="353"/>
      <c r="D12" s="353"/>
      <c r="E12" s="353" t="s">
        <v>427</v>
      </c>
      <c r="F12" s="353"/>
      <c r="G12" s="353"/>
      <c r="H12" s="353"/>
      <c r="I12" s="353"/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3"/>
      <c r="W12" s="353"/>
      <c r="X12" s="353"/>
      <c r="Y12" s="354" t="s">
        <v>429</v>
      </c>
      <c r="Z12" s="355"/>
      <c r="AA12" s="355"/>
      <c r="AB12" s="355"/>
      <c r="AC12" s="355"/>
      <c r="AD12" s="355"/>
      <c r="AE12" s="355"/>
      <c r="AF12" s="355"/>
      <c r="AG12" s="355"/>
      <c r="AH12" s="355"/>
      <c r="AI12" s="355"/>
      <c r="AJ12" s="356"/>
      <c r="AK12" s="354" t="s">
        <v>429</v>
      </c>
      <c r="AL12" s="355"/>
      <c r="AM12" s="355"/>
      <c r="AN12" s="355"/>
      <c r="AO12" s="355"/>
      <c r="AP12" s="355"/>
      <c r="AQ12" s="355"/>
      <c r="AR12" s="355"/>
      <c r="AS12" s="355"/>
      <c r="AT12" s="355"/>
      <c r="AU12" s="355"/>
      <c r="AV12" s="356"/>
      <c r="AW12" s="354" t="s">
        <v>428</v>
      </c>
      <c r="AX12" s="355"/>
      <c r="AY12" s="355"/>
      <c r="AZ12" s="355"/>
      <c r="BA12" s="355"/>
      <c r="BB12" s="355"/>
      <c r="BC12" s="355"/>
      <c r="BD12" s="355"/>
      <c r="BE12" s="355"/>
      <c r="BF12" s="355"/>
      <c r="BG12" s="355"/>
      <c r="BH12" s="355"/>
      <c r="BI12" s="355"/>
      <c r="BJ12" s="355"/>
      <c r="BK12" s="355"/>
      <c r="BL12" s="355"/>
      <c r="BM12" s="355"/>
      <c r="BN12" s="355"/>
      <c r="BO12" s="355"/>
      <c r="BP12" s="355"/>
      <c r="BQ12" s="355"/>
      <c r="BR12" s="355"/>
      <c r="BS12" s="355"/>
      <c r="BT12" s="355"/>
      <c r="BU12" s="355"/>
      <c r="BV12" s="355"/>
      <c r="BW12" s="355"/>
      <c r="BX12" s="355"/>
      <c r="BY12" s="355"/>
      <c r="BZ12" s="355"/>
      <c r="CA12" s="355"/>
      <c r="CB12" s="355"/>
      <c r="CC12" s="355"/>
      <c r="CD12" s="355"/>
      <c r="CE12" s="355"/>
      <c r="CF12" s="355"/>
      <c r="CG12" s="355"/>
      <c r="CH12" s="355"/>
      <c r="CI12" s="355"/>
      <c r="CJ12" s="355"/>
      <c r="CK12" s="356"/>
      <c r="CL12" s="354"/>
      <c r="CM12" s="355"/>
      <c r="CN12" s="355"/>
      <c r="CO12" s="355"/>
      <c r="CP12" s="355"/>
      <c r="CQ12" s="355"/>
      <c r="CR12" s="355"/>
      <c r="CS12" s="355"/>
      <c r="CT12" s="355"/>
      <c r="CU12" s="355"/>
      <c r="CV12" s="355"/>
      <c r="CW12" s="355"/>
      <c r="CX12" s="355"/>
      <c r="CY12" s="355"/>
      <c r="CZ12" s="355"/>
      <c r="DA12" s="355"/>
      <c r="DB12" s="355"/>
      <c r="DC12" s="355"/>
      <c r="DD12" s="355"/>
      <c r="DE12" s="355"/>
      <c r="DF12" s="355"/>
      <c r="DG12" s="355"/>
      <c r="DH12" s="355"/>
      <c r="DI12" s="355"/>
      <c r="DJ12" s="355"/>
      <c r="DK12" s="355"/>
      <c r="DL12" s="355"/>
      <c r="DM12" s="355"/>
      <c r="DN12" s="355"/>
      <c r="DO12" s="355"/>
      <c r="DP12" s="355"/>
      <c r="DQ12" s="355"/>
      <c r="DR12" s="355"/>
      <c r="DS12" s="355"/>
      <c r="DT12" s="355"/>
      <c r="DU12" s="355"/>
      <c r="DV12" s="355"/>
      <c r="DW12" s="355"/>
      <c r="DX12" s="355"/>
      <c r="DY12" s="355"/>
      <c r="DZ12" s="355"/>
      <c r="EA12" s="355"/>
      <c r="EB12" s="355"/>
      <c r="EC12" s="355"/>
      <c r="ED12" s="355"/>
      <c r="EE12" s="355"/>
      <c r="EF12" s="355"/>
      <c r="EG12" s="355"/>
      <c r="EH12" s="355"/>
      <c r="EI12" s="355"/>
      <c r="EJ12" s="355"/>
      <c r="EK12" s="355"/>
      <c r="EL12" s="355"/>
      <c r="EM12" s="355"/>
      <c r="EN12" s="355"/>
      <c r="EO12" s="355"/>
      <c r="EP12" s="355"/>
      <c r="EQ12" s="355"/>
      <c r="ER12" s="355"/>
      <c r="ES12" s="355"/>
      <c r="ET12" s="355"/>
      <c r="EU12" s="355"/>
      <c r="EV12" s="355"/>
      <c r="EW12" s="355"/>
      <c r="EX12" s="355"/>
      <c r="EY12" s="355"/>
      <c r="EZ12" s="355"/>
      <c r="FA12" s="355"/>
      <c r="FB12" s="355"/>
      <c r="FC12" s="355"/>
      <c r="FD12" s="355"/>
      <c r="FE12" s="355"/>
      <c r="FF12" s="355"/>
      <c r="FG12" s="355"/>
      <c r="FH12" s="355"/>
      <c r="FI12" s="355"/>
      <c r="FJ12" s="355"/>
      <c r="FK12" s="355"/>
      <c r="FL12" s="355"/>
      <c r="FM12" s="355"/>
      <c r="FN12" s="355"/>
      <c r="FO12" s="355"/>
      <c r="FP12" s="355"/>
      <c r="FQ12" s="355"/>
      <c r="FR12" s="355"/>
      <c r="FS12" s="355"/>
      <c r="FT12" s="355"/>
      <c r="FU12" s="355"/>
      <c r="FV12" s="355"/>
      <c r="FW12" s="355"/>
      <c r="FX12" s="355"/>
      <c r="FY12" s="355"/>
      <c r="FZ12" s="355"/>
      <c r="GA12" s="355"/>
      <c r="GB12" s="355"/>
      <c r="GC12" s="355"/>
      <c r="GD12" s="355"/>
      <c r="GE12" s="355"/>
      <c r="GF12" s="355"/>
      <c r="GG12" s="355"/>
      <c r="GH12" s="355"/>
      <c r="GI12" s="355"/>
      <c r="GJ12" s="355"/>
      <c r="GK12" s="355"/>
      <c r="GL12" s="355"/>
      <c r="GM12" s="355"/>
      <c r="GN12" s="356"/>
      <c r="GO12" s="353"/>
      <c r="GP12" s="353"/>
      <c r="GQ12" s="353"/>
      <c r="GR12" s="353"/>
      <c r="GS12" s="353"/>
      <c r="GT12" s="353"/>
      <c r="GU12" s="353"/>
      <c r="GV12" s="353"/>
      <c r="GW12" s="353"/>
    </row>
    <row r="13" spans="1:205" s="2" customFormat="1" ht="10.5" x14ac:dyDescent="0.2">
      <c r="A13" s="353"/>
      <c r="B13" s="353"/>
      <c r="C13" s="353"/>
      <c r="D13" s="353"/>
      <c r="E13" s="353"/>
      <c r="F13" s="353"/>
      <c r="G13" s="353"/>
      <c r="H13" s="353"/>
      <c r="I13" s="353"/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7" t="s">
        <v>427</v>
      </c>
      <c r="Z13" s="358"/>
      <c r="AA13" s="358"/>
      <c r="AB13" s="358"/>
      <c r="AC13" s="358"/>
      <c r="AD13" s="358"/>
      <c r="AE13" s="358"/>
      <c r="AF13" s="358"/>
      <c r="AG13" s="358"/>
      <c r="AH13" s="358"/>
      <c r="AI13" s="358"/>
      <c r="AJ13" s="359"/>
      <c r="AK13" s="357" t="s">
        <v>427</v>
      </c>
      <c r="AL13" s="358"/>
      <c r="AM13" s="358"/>
      <c r="AN13" s="358"/>
      <c r="AO13" s="358"/>
      <c r="AP13" s="358"/>
      <c r="AQ13" s="358"/>
      <c r="AR13" s="358"/>
      <c r="AS13" s="358"/>
      <c r="AT13" s="358"/>
      <c r="AU13" s="358"/>
      <c r="AV13" s="359"/>
      <c r="AW13" s="357"/>
      <c r="AX13" s="358"/>
      <c r="AY13" s="358"/>
      <c r="AZ13" s="358"/>
      <c r="BA13" s="358"/>
      <c r="BB13" s="358"/>
      <c r="BC13" s="358"/>
      <c r="BD13" s="358"/>
      <c r="BE13" s="358"/>
      <c r="BF13" s="358"/>
      <c r="BG13" s="358"/>
      <c r="BH13" s="358"/>
      <c r="BI13" s="358"/>
      <c r="BJ13" s="358"/>
      <c r="BK13" s="358"/>
      <c r="BL13" s="358"/>
      <c r="BM13" s="358"/>
      <c r="BN13" s="358"/>
      <c r="BO13" s="358"/>
      <c r="BP13" s="358"/>
      <c r="BQ13" s="358"/>
      <c r="BR13" s="358"/>
      <c r="BS13" s="358"/>
      <c r="BT13" s="358"/>
      <c r="BU13" s="358"/>
      <c r="BV13" s="358"/>
      <c r="BW13" s="358"/>
      <c r="BX13" s="358"/>
      <c r="BY13" s="358"/>
      <c r="BZ13" s="358"/>
      <c r="CA13" s="358"/>
      <c r="CB13" s="358"/>
      <c r="CC13" s="358"/>
      <c r="CD13" s="358"/>
      <c r="CE13" s="358"/>
      <c r="CF13" s="358"/>
      <c r="CG13" s="358"/>
      <c r="CH13" s="358"/>
      <c r="CI13" s="358"/>
      <c r="CJ13" s="358"/>
      <c r="CK13" s="359"/>
      <c r="CL13" s="357"/>
      <c r="CM13" s="358"/>
      <c r="CN13" s="358"/>
      <c r="CO13" s="358"/>
      <c r="CP13" s="358"/>
      <c r="CQ13" s="358"/>
      <c r="CR13" s="358"/>
      <c r="CS13" s="358"/>
      <c r="CT13" s="358"/>
      <c r="CU13" s="358"/>
      <c r="CV13" s="358"/>
      <c r="CW13" s="358"/>
      <c r="CX13" s="358"/>
      <c r="CY13" s="358"/>
      <c r="CZ13" s="358"/>
      <c r="DA13" s="358"/>
      <c r="DB13" s="358"/>
      <c r="DC13" s="358"/>
      <c r="DD13" s="358"/>
      <c r="DE13" s="358"/>
      <c r="DF13" s="358"/>
      <c r="DG13" s="358"/>
      <c r="DH13" s="358"/>
      <c r="DI13" s="358"/>
      <c r="DJ13" s="358"/>
      <c r="DK13" s="358"/>
      <c r="DL13" s="358"/>
      <c r="DM13" s="358"/>
      <c r="DN13" s="358"/>
      <c r="DO13" s="358"/>
      <c r="DP13" s="358"/>
      <c r="DQ13" s="358"/>
      <c r="DR13" s="358"/>
      <c r="DS13" s="358"/>
      <c r="DT13" s="358"/>
      <c r="DU13" s="358"/>
      <c r="DV13" s="358"/>
      <c r="DW13" s="358"/>
      <c r="DX13" s="358"/>
      <c r="DY13" s="358"/>
      <c r="DZ13" s="358"/>
      <c r="EA13" s="358"/>
      <c r="EB13" s="358"/>
      <c r="EC13" s="358"/>
      <c r="ED13" s="358"/>
      <c r="EE13" s="358"/>
      <c r="EF13" s="358"/>
      <c r="EG13" s="358"/>
      <c r="EH13" s="358"/>
      <c r="EI13" s="358"/>
      <c r="EJ13" s="358"/>
      <c r="EK13" s="358"/>
      <c r="EL13" s="358"/>
      <c r="EM13" s="358"/>
      <c r="EN13" s="358"/>
      <c r="EO13" s="358"/>
      <c r="EP13" s="358"/>
      <c r="EQ13" s="358"/>
      <c r="ER13" s="358"/>
      <c r="ES13" s="358"/>
      <c r="ET13" s="358"/>
      <c r="EU13" s="358"/>
      <c r="EV13" s="358"/>
      <c r="EW13" s="358"/>
      <c r="EX13" s="358"/>
      <c r="EY13" s="358"/>
      <c r="EZ13" s="358"/>
      <c r="FA13" s="358"/>
      <c r="FB13" s="358"/>
      <c r="FC13" s="358"/>
      <c r="FD13" s="358"/>
      <c r="FE13" s="358"/>
      <c r="FF13" s="358"/>
      <c r="FG13" s="358"/>
      <c r="FH13" s="358"/>
      <c r="FI13" s="358"/>
      <c r="FJ13" s="358"/>
      <c r="FK13" s="358"/>
      <c r="FL13" s="358"/>
      <c r="FM13" s="358"/>
      <c r="FN13" s="358"/>
      <c r="FO13" s="358"/>
      <c r="FP13" s="358"/>
      <c r="FQ13" s="358"/>
      <c r="FR13" s="358"/>
      <c r="FS13" s="358"/>
      <c r="FT13" s="358"/>
      <c r="FU13" s="358"/>
      <c r="FV13" s="358"/>
      <c r="FW13" s="358"/>
      <c r="FX13" s="358"/>
      <c r="FY13" s="358"/>
      <c r="FZ13" s="358"/>
      <c r="GA13" s="358"/>
      <c r="GB13" s="358"/>
      <c r="GC13" s="358"/>
      <c r="GD13" s="358"/>
      <c r="GE13" s="358"/>
      <c r="GF13" s="358"/>
      <c r="GG13" s="358"/>
      <c r="GH13" s="358"/>
      <c r="GI13" s="358"/>
      <c r="GJ13" s="358"/>
      <c r="GK13" s="358"/>
      <c r="GL13" s="358"/>
      <c r="GM13" s="358"/>
      <c r="GN13" s="359"/>
      <c r="GO13" s="353"/>
      <c r="GP13" s="353"/>
      <c r="GQ13" s="353"/>
      <c r="GR13" s="353"/>
      <c r="GS13" s="353"/>
      <c r="GT13" s="353"/>
      <c r="GU13" s="353"/>
      <c r="GV13" s="353"/>
      <c r="GW13" s="353"/>
    </row>
    <row r="14" spans="1:205" s="2" customFormat="1" ht="10.5" x14ac:dyDescent="0.2">
      <c r="A14" s="353"/>
      <c r="B14" s="353"/>
      <c r="C14" s="353"/>
      <c r="D14" s="353"/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 t="s">
        <v>425</v>
      </c>
      <c r="Z14" s="353"/>
      <c r="AA14" s="353"/>
      <c r="AB14" s="353"/>
      <c r="AC14" s="353"/>
      <c r="AD14" s="353"/>
      <c r="AE14" s="353" t="s">
        <v>424</v>
      </c>
      <c r="AF14" s="353"/>
      <c r="AG14" s="353"/>
      <c r="AH14" s="353"/>
      <c r="AI14" s="353"/>
      <c r="AJ14" s="353"/>
      <c r="AK14" s="353" t="s">
        <v>425</v>
      </c>
      <c r="AL14" s="353"/>
      <c r="AM14" s="353"/>
      <c r="AN14" s="353"/>
      <c r="AO14" s="353"/>
      <c r="AP14" s="353"/>
      <c r="AQ14" s="353" t="s">
        <v>424</v>
      </c>
      <c r="AR14" s="353"/>
      <c r="AS14" s="353"/>
      <c r="AT14" s="353"/>
      <c r="AU14" s="353"/>
      <c r="AV14" s="353"/>
      <c r="AW14" s="360" t="s">
        <v>52</v>
      </c>
      <c r="AX14" s="361"/>
      <c r="AY14" s="361"/>
      <c r="AZ14" s="361"/>
      <c r="BA14" s="361"/>
      <c r="BB14" s="361"/>
      <c r="BC14" s="361"/>
      <c r="BD14" s="361"/>
      <c r="BE14" s="361"/>
      <c r="BF14" s="361"/>
      <c r="BG14" s="361"/>
      <c r="BH14" s="361"/>
      <c r="BI14" s="361"/>
      <c r="BJ14" s="361"/>
      <c r="BK14" s="361"/>
      <c r="BL14" s="361"/>
      <c r="BM14" s="361"/>
      <c r="BN14" s="361"/>
      <c r="BO14" s="361"/>
      <c r="BP14" s="361"/>
      <c r="BQ14" s="361"/>
      <c r="BR14" s="361"/>
      <c r="BS14" s="361"/>
      <c r="BT14" s="361"/>
      <c r="BU14" s="361"/>
      <c r="BV14" s="361"/>
      <c r="BW14" s="361"/>
      <c r="BX14" s="361"/>
      <c r="BY14" s="361"/>
      <c r="BZ14" s="361"/>
      <c r="CA14" s="361"/>
      <c r="CB14" s="361"/>
      <c r="CC14" s="362"/>
      <c r="CD14" s="353" t="s">
        <v>426</v>
      </c>
      <c r="CE14" s="353"/>
      <c r="CF14" s="353"/>
      <c r="CG14" s="353"/>
      <c r="CH14" s="353"/>
      <c r="CI14" s="353"/>
      <c r="CJ14" s="353"/>
      <c r="CK14" s="353"/>
      <c r="CL14" s="353" t="s">
        <v>425</v>
      </c>
      <c r="CM14" s="353"/>
      <c r="CN14" s="353"/>
      <c r="CO14" s="353"/>
      <c r="CP14" s="353"/>
      <c r="CQ14" s="353"/>
      <c r="CR14" s="353"/>
      <c r="CS14" s="353"/>
      <c r="CT14" s="361" t="s">
        <v>424</v>
      </c>
      <c r="CU14" s="361"/>
      <c r="CV14" s="361"/>
      <c r="CW14" s="361"/>
      <c r="CX14" s="361"/>
      <c r="CY14" s="361"/>
      <c r="CZ14" s="361"/>
      <c r="DA14" s="361"/>
      <c r="DB14" s="361"/>
      <c r="DC14" s="361"/>
      <c r="DD14" s="361"/>
      <c r="DE14" s="361"/>
      <c r="DF14" s="361"/>
      <c r="DG14" s="361"/>
      <c r="DH14" s="361"/>
      <c r="DI14" s="361"/>
      <c r="DJ14" s="361"/>
      <c r="DK14" s="361"/>
      <c r="DL14" s="361"/>
      <c r="DM14" s="361"/>
      <c r="DN14" s="361"/>
      <c r="DO14" s="361"/>
      <c r="DP14" s="361"/>
      <c r="DQ14" s="361"/>
      <c r="DR14" s="361"/>
      <c r="DS14" s="361"/>
      <c r="DT14" s="361"/>
      <c r="DU14" s="361"/>
      <c r="DV14" s="361"/>
      <c r="DW14" s="361"/>
      <c r="DX14" s="361"/>
      <c r="DY14" s="361"/>
      <c r="DZ14" s="361"/>
      <c r="EA14" s="361"/>
      <c r="EB14" s="361"/>
      <c r="EC14" s="361"/>
      <c r="ED14" s="361"/>
      <c r="EE14" s="361"/>
      <c r="EF14" s="361"/>
      <c r="EG14" s="361"/>
      <c r="EH14" s="361"/>
      <c r="EI14" s="361"/>
      <c r="EJ14" s="361"/>
      <c r="EK14" s="361"/>
      <c r="EL14" s="361"/>
      <c r="EM14" s="361"/>
      <c r="EN14" s="361"/>
      <c r="EO14" s="361"/>
      <c r="EP14" s="361"/>
      <c r="EQ14" s="361"/>
      <c r="ER14" s="361"/>
      <c r="ES14" s="361"/>
      <c r="ET14" s="361"/>
      <c r="EU14" s="361"/>
      <c r="EV14" s="361"/>
      <c r="EW14" s="361"/>
      <c r="EX14" s="361"/>
      <c r="EY14" s="361"/>
      <c r="EZ14" s="361"/>
      <c r="FA14" s="361"/>
      <c r="FB14" s="361"/>
      <c r="FC14" s="361"/>
      <c r="FD14" s="361"/>
      <c r="FE14" s="361"/>
      <c r="FF14" s="361"/>
      <c r="FG14" s="361"/>
      <c r="FH14" s="361"/>
      <c r="FI14" s="361"/>
      <c r="FJ14" s="361"/>
      <c r="FK14" s="361"/>
      <c r="FL14" s="361"/>
      <c r="FM14" s="361"/>
      <c r="FN14" s="361"/>
      <c r="FO14" s="361"/>
      <c r="FP14" s="361"/>
      <c r="FQ14" s="361"/>
      <c r="FR14" s="361"/>
      <c r="FS14" s="361"/>
      <c r="FT14" s="361"/>
      <c r="FU14" s="361"/>
      <c r="FV14" s="361"/>
      <c r="FW14" s="361"/>
      <c r="FX14" s="361"/>
      <c r="FY14" s="361"/>
      <c r="FZ14" s="361"/>
      <c r="GA14" s="361"/>
      <c r="GB14" s="361"/>
      <c r="GC14" s="361"/>
      <c r="GD14" s="361"/>
      <c r="GE14" s="361"/>
      <c r="GF14" s="361"/>
      <c r="GG14" s="361"/>
      <c r="GH14" s="361"/>
      <c r="GI14" s="361"/>
      <c r="GJ14" s="361"/>
      <c r="GK14" s="361"/>
      <c r="GL14" s="361"/>
      <c r="GM14" s="361"/>
      <c r="GN14" s="362"/>
      <c r="GO14" s="353"/>
      <c r="GP14" s="353"/>
      <c r="GQ14" s="353"/>
      <c r="GR14" s="353"/>
      <c r="GS14" s="353"/>
      <c r="GT14" s="353"/>
      <c r="GU14" s="353"/>
      <c r="GV14" s="353"/>
      <c r="GW14" s="353"/>
    </row>
    <row r="15" spans="1:205" s="2" customFormat="1" ht="10.5" x14ac:dyDescent="0.2">
      <c r="A15" s="353"/>
      <c r="B15" s="353"/>
      <c r="C15" s="353"/>
      <c r="D15" s="353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353"/>
      <c r="S15" s="353"/>
      <c r="T15" s="353"/>
      <c r="U15" s="353"/>
      <c r="V15" s="353"/>
      <c r="W15" s="353"/>
      <c r="X15" s="353"/>
      <c r="Y15" s="353"/>
      <c r="Z15" s="353"/>
      <c r="AA15" s="353"/>
      <c r="AB15" s="353"/>
      <c r="AC15" s="353"/>
      <c r="AD15" s="353"/>
      <c r="AE15" s="353"/>
      <c r="AF15" s="353"/>
      <c r="AG15" s="353"/>
      <c r="AH15" s="353"/>
      <c r="AI15" s="353"/>
      <c r="AJ15" s="353"/>
      <c r="AK15" s="353"/>
      <c r="AL15" s="353"/>
      <c r="AM15" s="353"/>
      <c r="AN15" s="353"/>
      <c r="AO15" s="353"/>
      <c r="AP15" s="353"/>
      <c r="AQ15" s="353"/>
      <c r="AR15" s="353"/>
      <c r="AS15" s="353"/>
      <c r="AT15" s="353"/>
      <c r="AU15" s="353"/>
      <c r="AV15" s="353"/>
      <c r="AW15" s="353" t="s">
        <v>423</v>
      </c>
      <c r="AX15" s="353"/>
      <c r="AY15" s="353"/>
      <c r="AZ15" s="353"/>
      <c r="BA15" s="353"/>
      <c r="BB15" s="353"/>
      <c r="BC15" s="353"/>
      <c r="BD15" s="353"/>
      <c r="BE15" s="353" t="s">
        <v>422</v>
      </c>
      <c r="BF15" s="353"/>
      <c r="BG15" s="353"/>
      <c r="BH15" s="353"/>
      <c r="BI15" s="353"/>
      <c r="BJ15" s="353"/>
      <c r="BK15" s="353"/>
      <c r="BL15" s="353"/>
      <c r="BM15" s="353" t="s">
        <v>421</v>
      </c>
      <c r="BN15" s="353"/>
      <c r="BO15" s="353"/>
      <c r="BP15" s="353"/>
      <c r="BQ15" s="353"/>
      <c r="BR15" s="353"/>
      <c r="BS15" s="353"/>
      <c r="BT15" s="353"/>
      <c r="BU15" s="353" t="s">
        <v>420</v>
      </c>
      <c r="BV15" s="353"/>
      <c r="BW15" s="353"/>
      <c r="BX15" s="353"/>
      <c r="BY15" s="353"/>
      <c r="BZ15" s="353"/>
      <c r="CA15" s="353"/>
      <c r="CB15" s="353"/>
      <c r="CC15" s="353"/>
      <c r="CD15" s="353" t="s">
        <v>419</v>
      </c>
      <c r="CE15" s="353"/>
      <c r="CF15" s="353"/>
      <c r="CG15" s="353"/>
      <c r="CH15" s="353"/>
      <c r="CI15" s="353"/>
      <c r="CJ15" s="353"/>
      <c r="CK15" s="353"/>
      <c r="CL15" s="353"/>
      <c r="CM15" s="353"/>
      <c r="CN15" s="353"/>
      <c r="CO15" s="353"/>
      <c r="CP15" s="353"/>
      <c r="CQ15" s="353"/>
      <c r="CR15" s="353"/>
      <c r="CS15" s="353"/>
      <c r="CT15" s="353" t="s">
        <v>418</v>
      </c>
      <c r="CU15" s="353"/>
      <c r="CV15" s="353"/>
      <c r="CW15" s="353"/>
      <c r="CX15" s="353"/>
      <c r="CY15" s="353"/>
      <c r="CZ15" s="353"/>
      <c r="DA15" s="353"/>
      <c r="DB15" s="353" t="s">
        <v>417</v>
      </c>
      <c r="DC15" s="353"/>
      <c r="DD15" s="353"/>
      <c r="DE15" s="353"/>
      <c r="DF15" s="353"/>
      <c r="DG15" s="353"/>
      <c r="DH15" s="353"/>
      <c r="DI15" s="353"/>
      <c r="DJ15" s="353" t="s">
        <v>416</v>
      </c>
      <c r="DK15" s="353"/>
      <c r="DL15" s="353"/>
      <c r="DM15" s="353"/>
      <c r="DN15" s="353"/>
      <c r="DO15" s="353"/>
      <c r="DP15" s="353"/>
      <c r="DQ15" s="353"/>
      <c r="DR15" s="353"/>
      <c r="DS15" s="353" t="s">
        <v>410</v>
      </c>
      <c r="DT15" s="353"/>
      <c r="DU15" s="353"/>
      <c r="DV15" s="353"/>
      <c r="DW15" s="353"/>
      <c r="DX15" s="353"/>
      <c r="DY15" s="353"/>
      <c r="DZ15" s="353"/>
      <c r="EA15" s="353" t="s">
        <v>415</v>
      </c>
      <c r="EB15" s="353"/>
      <c r="EC15" s="353"/>
      <c r="ED15" s="353"/>
      <c r="EE15" s="353"/>
      <c r="EF15" s="353"/>
      <c r="EG15" s="353"/>
      <c r="EH15" s="353"/>
      <c r="EI15" s="353" t="s">
        <v>414</v>
      </c>
      <c r="EJ15" s="353"/>
      <c r="EK15" s="353"/>
      <c r="EL15" s="353"/>
      <c r="EM15" s="353"/>
      <c r="EN15" s="353"/>
      <c r="EO15" s="353"/>
      <c r="EP15" s="353"/>
      <c r="EQ15" s="353"/>
      <c r="ER15" s="353" t="s">
        <v>413</v>
      </c>
      <c r="ES15" s="353"/>
      <c r="ET15" s="353"/>
      <c r="EU15" s="353"/>
      <c r="EV15" s="353"/>
      <c r="EW15" s="353"/>
      <c r="EX15" s="353"/>
      <c r="EY15" s="353"/>
      <c r="EZ15" s="353" t="s">
        <v>412</v>
      </c>
      <c r="FA15" s="353"/>
      <c r="FB15" s="353"/>
      <c r="FC15" s="353"/>
      <c r="FD15" s="353"/>
      <c r="FE15" s="353"/>
      <c r="FF15" s="353"/>
      <c r="FG15" s="353"/>
      <c r="FH15" s="353"/>
      <c r="FI15" s="353" t="s">
        <v>411</v>
      </c>
      <c r="FJ15" s="353"/>
      <c r="FK15" s="353"/>
      <c r="FL15" s="353"/>
      <c r="FM15" s="353"/>
      <c r="FN15" s="353"/>
      <c r="FO15" s="353"/>
      <c r="FP15" s="353"/>
      <c r="FQ15" s="353"/>
      <c r="FR15" s="353"/>
      <c r="FS15" s="353"/>
      <c r="FT15" s="353"/>
      <c r="FU15" s="353"/>
      <c r="FV15" s="353"/>
      <c r="FW15" s="353"/>
      <c r="FX15" s="353" t="s">
        <v>410</v>
      </c>
      <c r="FY15" s="353"/>
      <c r="FZ15" s="353"/>
      <c r="GA15" s="353"/>
      <c r="GB15" s="353"/>
      <c r="GC15" s="353"/>
      <c r="GD15" s="353"/>
      <c r="GE15" s="353"/>
      <c r="GF15" s="353" t="s">
        <v>48</v>
      </c>
      <c r="GG15" s="353"/>
      <c r="GH15" s="353"/>
      <c r="GI15" s="353"/>
      <c r="GJ15" s="353"/>
      <c r="GK15" s="353"/>
      <c r="GL15" s="353"/>
      <c r="GM15" s="353"/>
      <c r="GN15" s="353"/>
      <c r="GO15" s="353"/>
      <c r="GP15" s="353"/>
      <c r="GQ15" s="353"/>
      <c r="GR15" s="353"/>
      <c r="GS15" s="353"/>
      <c r="GT15" s="353"/>
      <c r="GU15" s="353"/>
      <c r="GV15" s="353"/>
      <c r="GW15" s="353"/>
    </row>
    <row r="16" spans="1:205" s="2" customFormat="1" ht="10.5" x14ac:dyDescent="0.2">
      <c r="A16" s="353"/>
      <c r="B16" s="353"/>
      <c r="C16" s="353"/>
      <c r="D16" s="353"/>
      <c r="E16" s="353"/>
      <c r="F16" s="353"/>
      <c r="G16" s="353"/>
      <c r="H16" s="353"/>
      <c r="I16" s="353"/>
      <c r="J16" s="353"/>
      <c r="K16" s="353"/>
      <c r="L16" s="353"/>
      <c r="M16" s="353"/>
      <c r="N16" s="353"/>
      <c r="O16" s="353"/>
      <c r="P16" s="353"/>
      <c r="Q16" s="353"/>
      <c r="R16" s="353"/>
      <c r="S16" s="353"/>
      <c r="T16" s="353"/>
      <c r="U16" s="353"/>
      <c r="V16" s="353"/>
      <c r="W16" s="353"/>
      <c r="X16" s="353"/>
      <c r="Y16" s="353"/>
      <c r="Z16" s="353"/>
      <c r="AA16" s="353"/>
      <c r="AB16" s="353"/>
      <c r="AC16" s="353"/>
      <c r="AD16" s="353"/>
      <c r="AE16" s="353"/>
      <c r="AF16" s="353"/>
      <c r="AG16" s="353"/>
      <c r="AH16" s="353"/>
      <c r="AI16" s="353"/>
      <c r="AJ16" s="353"/>
      <c r="AK16" s="353"/>
      <c r="AL16" s="353"/>
      <c r="AM16" s="353"/>
      <c r="AN16" s="353"/>
      <c r="AO16" s="353"/>
      <c r="AP16" s="353"/>
      <c r="AQ16" s="353"/>
      <c r="AR16" s="353"/>
      <c r="AS16" s="353"/>
      <c r="AT16" s="353"/>
      <c r="AU16" s="353"/>
      <c r="AV16" s="353"/>
      <c r="AW16" s="353" t="s">
        <v>409</v>
      </c>
      <c r="AX16" s="353"/>
      <c r="AY16" s="353"/>
      <c r="AZ16" s="353"/>
      <c r="BA16" s="353"/>
      <c r="BB16" s="353"/>
      <c r="BC16" s="353"/>
      <c r="BD16" s="353"/>
      <c r="BE16" s="353" t="s">
        <v>408</v>
      </c>
      <c r="BF16" s="353"/>
      <c r="BG16" s="353"/>
      <c r="BH16" s="353"/>
      <c r="BI16" s="353"/>
      <c r="BJ16" s="353"/>
      <c r="BK16" s="353"/>
      <c r="BL16" s="353"/>
      <c r="BM16" s="353" t="s">
        <v>407</v>
      </c>
      <c r="BN16" s="353"/>
      <c r="BO16" s="353"/>
      <c r="BP16" s="353"/>
      <c r="BQ16" s="353"/>
      <c r="BR16" s="353"/>
      <c r="BS16" s="353"/>
      <c r="BT16" s="353"/>
      <c r="BU16" s="353" t="s">
        <v>406</v>
      </c>
      <c r="BV16" s="353"/>
      <c r="BW16" s="353"/>
      <c r="BX16" s="353"/>
      <c r="BY16" s="353"/>
      <c r="BZ16" s="353"/>
      <c r="CA16" s="353"/>
      <c r="CB16" s="353"/>
      <c r="CC16" s="353"/>
      <c r="CD16" s="353" t="s">
        <v>202</v>
      </c>
      <c r="CE16" s="353"/>
      <c r="CF16" s="353"/>
      <c r="CG16" s="353"/>
      <c r="CH16" s="353"/>
      <c r="CI16" s="353"/>
      <c r="CJ16" s="353"/>
      <c r="CK16" s="353"/>
      <c r="CL16" s="353"/>
      <c r="CM16" s="353"/>
      <c r="CN16" s="353"/>
      <c r="CO16" s="353"/>
      <c r="CP16" s="353"/>
      <c r="CQ16" s="353"/>
      <c r="CR16" s="353"/>
      <c r="CS16" s="353"/>
      <c r="CT16" s="353"/>
      <c r="CU16" s="353"/>
      <c r="CV16" s="353"/>
      <c r="CW16" s="353"/>
      <c r="CX16" s="353"/>
      <c r="CY16" s="353"/>
      <c r="CZ16" s="353"/>
      <c r="DA16" s="353"/>
      <c r="DB16" s="353" t="s">
        <v>405</v>
      </c>
      <c r="DC16" s="353"/>
      <c r="DD16" s="353"/>
      <c r="DE16" s="353"/>
      <c r="DF16" s="353"/>
      <c r="DG16" s="353"/>
      <c r="DH16" s="353"/>
      <c r="DI16" s="353"/>
      <c r="DJ16" s="353" t="s">
        <v>404</v>
      </c>
      <c r="DK16" s="353"/>
      <c r="DL16" s="353"/>
      <c r="DM16" s="353"/>
      <c r="DN16" s="353"/>
      <c r="DO16" s="353"/>
      <c r="DP16" s="353"/>
      <c r="DQ16" s="353"/>
      <c r="DR16" s="353"/>
      <c r="DS16" s="353" t="s">
        <v>403</v>
      </c>
      <c r="DT16" s="353"/>
      <c r="DU16" s="353"/>
      <c r="DV16" s="353"/>
      <c r="DW16" s="353"/>
      <c r="DX16" s="353"/>
      <c r="DY16" s="353"/>
      <c r="DZ16" s="353"/>
      <c r="EA16" s="353" t="s">
        <v>341</v>
      </c>
      <c r="EB16" s="353"/>
      <c r="EC16" s="353"/>
      <c r="ED16" s="353"/>
      <c r="EE16" s="353"/>
      <c r="EF16" s="353"/>
      <c r="EG16" s="353"/>
      <c r="EH16" s="353"/>
      <c r="EI16" s="353" t="s">
        <v>402</v>
      </c>
      <c r="EJ16" s="353"/>
      <c r="EK16" s="353"/>
      <c r="EL16" s="353"/>
      <c r="EM16" s="353"/>
      <c r="EN16" s="353"/>
      <c r="EO16" s="353"/>
      <c r="EP16" s="353"/>
      <c r="EQ16" s="353"/>
      <c r="ER16" s="353" t="s">
        <v>401</v>
      </c>
      <c r="ES16" s="353"/>
      <c r="ET16" s="353"/>
      <c r="EU16" s="353"/>
      <c r="EV16" s="353"/>
      <c r="EW16" s="353"/>
      <c r="EX16" s="353"/>
      <c r="EY16" s="353"/>
      <c r="EZ16" s="353" t="s">
        <v>391</v>
      </c>
      <c r="FA16" s="353"/>
      <c r="FB16" s="353"/>
      <c r="FC16" s="353"/>
      <c r="FD16" s="353"/>
      <c r="FE16" s="353"/>
      <c r="FF16" s="353"/>
      <c r="FG16" s="353"/>
      <c r="FH16" s="353"/>
      <c r="FI16" s="353" t="s">
        <v>400</v>
      </c>
      <c r="FJ16" s="353"/>
      <c r="FK16" s="353"/>
      <c r="FL16" s="353"/>
      <c r="FM16" s="353"/>
      <c r="FN16" s="353"/>
      <c r="FO16" s="353"/>
      <c r="FP16" s="353"/>
      <c r="FQ16" s="353"/>
      <c r="FR16" s="353"/>
      <c r="FS16" s="353"/>
      <c r="FT16" s="353"/>
      <c r="FU16" s="353"/>
      <c r="FV16" s="353"/>
      <c r="FW16" s="353"/>
      <c r="FX16" s="353" t="s">
        <v>399</v>
      </c>
      <c r="FY16" s="353"/>
      <c r="FZ16" s="353"/>
      <c r="GA16" s="353"/>
      <c r="GB16" s="353"/>
      <c r="GC16" s="353"/>
      <c r="GD16" s="353"/>
      <c r="GE16" s="353"/>
      <c r="GF16" s="353"/>
      <c r="GG16" s="353"/>
      <c r="GH16" s="353"/>
      <c r="GI16" s="353"/>
      <c r="GJ16" s="353"/>
      <c r="GK16" s="353"/>
      <c r="GL16" s="353"/>
      <c r="GM16" s="353"/>
      <c r="GN16" s="353"/>
      <c r="GO16" s="353"/>
      <c r="GP16" s="353"/>
      <c r="GQ16" s="353"/>
      <c r="GR16" s="353"/>
      <c r="GS16" s="353"/>
      <c r="GT16" s="353"/>
      <c r="GU16" s="353"/>
      <c r="GV16" s="353"/>
      <c r="GW16" s="353"/>
    </row>
    <row r="17" spans="1:205" s="2" customFormat="1" ht="10.5" x14ac:dyDescent="0.2">
      <c r="A17" s="353"/>
      <c r="B17" s="353"/>
      <c r="C17" s="353"/>
      <c r="D17" s="353"/>
      <c r="E17" s="353"/>
      <c r="F17" s="353"/>
      <c r="G17" s="353"/>
      <c r="H17" s="353"/>
      <c r="I17" s="353"/>
      <c r="J17" s="353"/>
      <c r="K17" s="353"/>
      <c r="L17" s="353"/>
      <c r="M17" s="353"/>
      <c r="N17" s="353"/>
      <c r="O17" s="353"/>
      <c r="P17" s="353"/>
      <c r="Q17" s="353"/>
      <c r="R17" s="353"/>
      <c r="S17" s="353"/>
      <c r="T17" s="353"/>
      <c r="U17" s="353"/>
      <c r="V17" s="353"/>
      <c r="W17" s="353"/>
      <c r="X17" s="353"/>
      <c r="Y17" s="353"/>
      <c r="Z17" s="353"/>
      <c r="AA17" s="353"/>
      <c r="AB17" s="353"/>
      <c r="AC17" s="353"/>
      <c r="AD17" s="353"/>
      <c r="AE17" s="353"/>
      <c r="AF17" s="353"/>
      <c r="AG17" s="353"/>
      <c r="AH17" s="353"/>
      <c r="AI17" s="353"/>
      <c r="AJ17" s="353"/>
      <c r="AK17" s="353"/>
      <c r="AL17" s="353"/>
      <c r="AM17" s="353"/>
      <c r="AN17" s="353"/>
      <c r="AO17" s="353"/>
      <c r="AP17" s="353"/>
      <c r="AQ17" s="353"/>
      <c r="AR17" s="353"/>
      <c r="AS17" s="353"/>
      <c r="AT17" s="353"/>
      <c r="AU17" s="353"/>
      <c r="AV17" s="353"/>
      <c r="AW17" s="353" t="s">
        <v>398</v>
      </c>
      <c r="AX17" s="353"/>
      <c r="AY17" s="353"/>
      <c r="AZ17" s="353"/>
      <c r="BA17" s="353"/>
      <c r="BB17" s="353"/>
      <c r="BC17" s="353"/>
      <c r="BD17" s="353"/>
      <c r="BE17" s="353" t="s">
        <v>397</v>
      </c>
      <c r="BF17" s="353"/>
      <c r="BG17" s="353"/>
      <c r="BH17" s="353"/>
      <c r="BI17" s="353"/>
      <c r="BJ17" s="353"/>
      <c r="BK17" s="353"/>
      <c r="BL17" s="353"/>
      <c r="BM17" s="353" t="s">
        <v>396</v>
      </c>
      <c r="BN17" s="353"/>
      <c r="BO17" s="353"/>
      <c r="BP17" s="353"/>
      <c r="BQ17" s="353"/>
      <c r="BR17" s="353"/>
      <c r="BS17" s="353"/>
      <c r="BT17" s="353"/>
      <c r="BU17" s="353"/>
      <c r="BV17" s="353"/>
      <c r="BW17" s="353"/>
      <c r="BX17" s="353"/>
      <c r="BY17" s="353"/>
      <c r="BZ17" s="353"/>
      <c r="CA17" s="353"/>
      <c r="CB17" s="353"/>
      <c r="CC17" s="353"/>
      <c r="CD17" s="353"/>
      <c r="CE17" s="353"/>
      <c r="CF17" s="353"/>
      <c r="CG17" s="353"/>
      <c r="CH17" s="353"/>
      <c r="CI17" s="353"/>
      <c r="CJ17" s="353"/>
      <c r="CK17" s="353"/>
      <c r="CL17" s="353"/>
      <c r="CM17" s="353"/>
      <c r="CN17" s="353"/>
      <c r="CO17" s="353"/>
      <c r="CP17" s="353"/>
      <c r="CQ17" s="353"/>
      <c r="CR17" s="353"/>
      <c r="CS17" s="353"/>
      <c r="CT17" s="353"/>
      <c r="CU17" s="353"/>
      <c r="CV17" s="353"/>
      <c r="CW17" s="353"/>
      <c r="CX17" s="353"/>
      <c r="CY17" s="353"/>
      <c r="CZ17" s="353"/>
      <c r="DA17" s="353"/>
      <c r="DB17" s="353" t="s">
        <v>395</v>
      </c>
      <c r="DC17" s="353"/>
      <c r="DD17" s="353"/>
      <c r="DE17" s="353"/>
      <c r="DF17" s="353"/>
      <c r="DG17" s="353"/>
      <c r="DH17" s="353"/>
      <c r="DI17" s="353"/>
      <c r="DJ17" s="353" t="s">
        <v>394</v>
      </c>
      <c r="DK17" s="353"/>
      <c r="DL17" s="353"/>
      <c r="DM17" s="353"/>
      <c r="DN17" s="353"/>
      <c r="DO17" s="353"/>
      <c r="DP17" s="353"/>
      <c r="DQ17" s="353"/>
      <c r="DR17" s="353"/>
      <c r="DS17" s="353" t="s">
        <v>393</v>
      </c>
      <c r="DT17" s="353"/>
      <c r="DU17" s="353"/>
      <c r="DV17" s="353"/>
      <c r="DW17" s="353"/>
      <c r="DX17" s="353"/>
      <c r="DY17" s="353"/>
      <c r="DZ17" s="353"/>
      <c r="EA17" s="353"/>
      <c r="EB17" s="353"/>
      <c r="EC17" s="353"/>
      <c r="ED17" s="353"/>
      <c r="EE17" s="353"/>
      <c r="EF17" s="353"/>
      <c r="EG17" s="353"/>
      <c r="EH17" s="353"/>
      <c r="EI17" s="353" t="s">
        <v>392</v>
      </c>
      <c r="EJ17" s="353"/>
      <c r="EK17" s="353"/>
      <c r="EL17" s="353"/>
      <c r="EM17" s="353"/>
      <c r="EN17" s="353"/>
      <c r="EO17" s="353"/>
      <c r="EP17" s="353"/>
      <c r="EQ17" s="353"/>
      <c r="ER17" s="353" t="s">
        <v>391</v>
      </c>
      <c r="ES17" s="353"/>
      <c r="ET17" s="353"/>
      <c r="EU17" s="353"/>
      <c r="EV17" s="353"/>
      <c r="EW17" s="353"/>
      <c r="EX17" s="353"/>
      <c r="EY17" s="353"/>
      <c r="EZ17" s="353" t="s">
        <v>390</v>
      </c>
      <c r="FA17" s="353"/>
      <c r="FB17" s="353"/>
      <c r="FC17" s="353"/>
      <c r="FD17" s="353"/>
      <c r="FE17" s="353"/>
      <c r="FF17" s="353"/>
      <c r="FG17" s="353"/>
      <c r="FH17" s="353"/>
      <c r="FI17" s="353" t="s">
        <v>389</v>
      </c>
      <c r="FJ17" s="353"/>
      <c r="FK17" s="353"/>
      <c r="FL17" s="353"/>
      <c r="FM17" s="353"/>
      <c r="FN17" s="353"/>
      <c r="FO17" s="353"/>
      <c r="FP17" s="353"/>
      <c r="FQ17" s="353"/>
      <c r="FR17" s="353"/>
      <c r="FS17" s="353"/>
      <c r="FT17" s="353"/>
      <c r="FU17" s="353"/>
      <c r="FV17" s="353"/>
      <c r="FW17" s="353"/>
      <c r="FX17" s="353" t="s">
        <v>388</v>
      </c>
      <c r="FY17" s="353"/>
      <c r="FZ17" s="353"/>
      <c r="GA17" s="353"/>
      <c r="GB17" s="353"/>
      <c r="GC17" s="353"/>
      <c r="GD17" s="353"/>
      <c r="GE17" s="353"/>
      <c r="GF17" s="353"/>
      <c r="GG17" s="353"/>
      <c r="GH17" s="353"/>
      <c r="GI17" s="353"/>
      <c r="GJ17" s="353"/>
      <c r="GK17" s="353"/>
      <c r="GL17" s="353"/>
      <c r="GM17" s="353"/>
      <c r="GN17" s="353"/>
      <c r="GO17" s="353"/>
      <c r="GP17" s="353"/>
      <c r="GQ17" s="353"/>
      <c r="GR17" s="353"/>
      <c r="GS17" s="353"/>
      <c r="GT17" s="353"/>
      <c r="GU17" s="353"/>
      <c r="GV17" s="353"/>
      <c r="GW17" s="353"/>
    </row>
    <row r="18" spans="1:205" s="2" customFormat="1" ht="10.5" x14ac:dyDescent="0.2">
      <c r="A18" s="353"/>
      <c r="B18" s="353"/>
      <c r="C18" s="353"/>
      <c r="D18" s="353"/>
      <c r="E18" s="353"/>
      <c r="F18" s="353"/>
      <c r="G18" s="353"/>
      <c r="H18" s="353"/>
      <c r="I18" s="353"/>
      <c r="J18" s="353"/>
      <c r="K18" s="353"/>
      <c r="L18" s="353"/>
      <c r="M18" s="353"/>
      <c r="N18" s="353"/>
      <c r="O18" s="353"/>
      <c r="P18" s="353"/>
      <c r="Q18" s="353"/>
      <c r="R18" s="353"/>
      <c r="S18" s="353"/>
      <c r="T18" s="353"/>
      <c r="U18" s="353"/>
      <c r="V18" s="353"/>
      <c r="W18" s="353"/>
      <c r="X18" s="353"/>
      <c r="Y18" s="353"/>
      <c r="Z18" s="353"/>
      <c r="AA18" s="353"/>
      <c r="AB18" s="353"/>
      <c r="AC18" s="353"/>
      <c r="AD18" s="353"/>
      <c r="AE18" s="353"/>
      <c r="AF18" s="353"/>
      <c r="AG18" s="353"/>
      <c r="AH18" s="353"/>
      <c r="AI18" s="353"/>
      <c r="AJ18" s="353"/>
      <c r="AK18" s="353"/>
      <c r="AL18" s="353"/>
      <c r="AM18" s="353"/>
      <c r="AN18" s="353"/>
      <c r="AO18" s="353"/>
      <c r="AP18" s="353"/>
      <c r="AQ18" s="353"/>
      <c r="AR18" s="353"/>
      <c r="AS18" s="353"/>
      <c r="AT18" s="353"/>
      <c r="AU18" s="353"/>
      <c r="AV18" s="353"/>
      <c r="AW18" s="353"/>
      <c r="AX18" s="353"/>
      <c r="AY18" s="353"/>
      <c r="AZ18" s="353"/>
      <c r="BA18" s="353"/>
      <c r="BB18" s="353"/>
      <c r="BC18" s="353"/>
      <c r="BD18" s="353"/>
      <c r="BE18" s="353"/>
      <c r="BF18" s="353"/>
      <c r="BG18" s="353"/>
      <c r="BH18" s="353"/>
      <c r="BI18" s="353"/>
      <c r="BJ18" s="353"/>
      <c r="BK18" s="353"/>
      <c r="BL18" s="353"/>
      <c r="BM18" s="353" t="s">
        <v>387</v>
      </c>
      <c r="BN18" s="353"/>
      <c r="BO18" s="353"/>
      <c r="BP18" s="353"/>
      <c r="BQ18" s="353"/>
      <c r="BR18" s="353"/>
      <c r="BS18" s="353"/>
      <c r="BT18" s="353"/>
      <c r="BU18" s="353"/>
      <c r="BV18" s="353"/>
      <c r="BW18" s="353"/>
      <c r="BX18" s="353"/>
      <c r="BY18" s="353"/>
      <c r="BZ18" s="353"/>
      <c r="CA18" s="353"/>
      <c r="CB18" s="353"/>
      <c r="CC18" s="353"/>
      <c r="CD18" s="353"/>
      <c r="CE18" s="353"/>
      <c r="CF18" s="353"/>
      <c r="CG18" s="353"/>
      <c r="CH18" s="353"/>
      <c r="CI18" s="353"/>
      <c r="CJ18" s="353"/>
      <c r="CK18" s="353"/>
      <c r="CL18" s="353"/>
      <c r="CM18" s="353"/>
      <c r="CN18" s="353"/>
      <c r="CO18" s="353"/>
      <c r="CP18" s="353"/>
      <c r="CQ18" s="353"/>
      <c r="CR18" s="353"/>
      <c r="CS18" s="353"/>
      <c r="CT18" s="353"/>
      <c r="CU18" s="353"/>
      <c r="CV18" s="353"/>
      <c r="CW18" s="353"/>
      <c r="CX18" s="353"/>
      <c r="CY18" s="353"/>
      <c r="CZ18" s="353"/>
      <c r="DA18" s="353"/>
      <c r="DB18" s="353" t="s">
        <v>386</v>
      </c>
      <c r="DC18" s="353"/>
      <c r="DD18" s="353"/>
      <c r="DE18" s="353"/>
      <c r="DF18" s="353"/>
      <c r="DG18" s="353"/>
      <c r="DH18" s="353"/>
      <c r="DI18" s="353"/>
      <c r="DJ18" s="353" t="s">
        <v>385</v>
      </c>
      <c r="DK18" s="353"/>
      <c r="DL18" s="353"/>
      <c r="DM18" s="353"/>
      <c r="DN18" s="353"/>
      <c r="DO18" s="353"/>
      <c r="DP18" s="353"/>
      <c r="DQ18" s="353"/>
      <c r="DR18" s="353"/>
      <c r="DS18" s="353"/>
      <c r="DT18" s="353"/>
      <c r="DU18" s="353"/>
      <c r="DV18" s="353"/>
      <c r="DW18" s="353"/>
      <c r="DX18" s="353"/>
      <c r="DY18" s="353"/>
      <c r="DZ18" s="353"/>
      <c r="EA18" s="353"/>
      <c r="EB18" s="353"/>
      <c r="EC18" s="353"/>
      <c r="ED18" s="353"/>
      <c r="EE18" s="353"/>
      <c r="EF18" s="353"/>
      <c r="EG18" s="353"/>
      <c r="EH18" s="353"/>
      <c r="EI18" s="353" t="s">
        <v>384</v>
      </c>
      <c r="EJ18" s="353"/>
      <c r="EK18" s="353"/>
      <c r="EL18" s="353"/>
      <c r="EM18" s="353"/>
      <c r="EN18" s="353"/>
      <c r="EO18" s="353"/>
      <c r="EP18" s="353"/>
      <c r="EQ18" s="353"/>
      <c r="ER18" s="353"/>
      <c r="ES18" s="353"/>
      <c r="ET18" s="353"/>
      <c r="EU18" s="353"/>
      <c r="EV18" s="353"/>
      <c r="EW18" s="353"/>
      <c r="EX18" s="353"/>
      <c r="EY18" s="353"/>
      <c r="EZ18" s="353" t="s">
        <v>383</v>
      </c>
      <c r="FA18" s="353"/>
      <c r="FB18" s="353"/>
      <c r="FC18" s="353"/>
      <c r="FD18" s="353"/>
      <c r="FE18" s="353"/>
      <c r="FF18" s="353"/>
      <c r="FG18" s="353"/>
      <c r="FH18" s="353"/>
      <c r="FI18" s="353" t="s">
        <v>382</v>
      </c>
      <c r="FJ18" s="353"/>
      <c r="FK18" s="353"/>
      <c r="FL18" s="353"/>
      <c r="FM18" s="353"/>
      <c r="FN18" s="353"/>
      <c r="FO18" s="353"/>
      <c r="FP18" s="353"/>
      <c r="FQ18" s="353"/>
      <c r="FR18" s="353"/>
      <c r="FS18" s="353"/>
      <c r="FT18" s="353"/>
      <c r="FU18" s="353"/>
      <c r="FV18" s="353"/>
      <c r="FW18" s="353"/>
      <c r="FX18" s="353" t="s">
        <v>381</v>
      </c>
      <c r="FY18" s="353"/>
      <c r="FZ18" s="353"/>
      <c r="GA18" s="353"/>
      <c r="GB18" s="353"/>
      <c r="GC18" s="353"/>
      <c r="GD18" s="353"/>
      <c r="GE18" s="353"/>
      <c r="GF18" s="353"/>
      <c r="GG18" s="353"/>
      <c r="GH18" s="353"/>
      <c r="GI18" s="353"/>
      <c r="GJ18" s="353"/>
      <c r="GK18" s="353"/>
      <c r="GL18" s="353"/>
      <c r="GM18" s="353"/>
      <c r="GN18" s="353"/>
      <c r="GO18" s="353"/>
      <c r="GP18" s="353"/>
      <c r="GQ18" s="353"/>
      <c r="GR18" s="353"/>
      <c r="GS18" s="353"/>
      <c r="GT18" s="353"/>
      <c r="GU18" s="353"/>
      <c r="GV18" s="353"/>
      <c r="GW18" s="353"/>
    </row>
    <row r="19" spans="1:205" s="2" customFormat="1" ht="10.5" x14ac:dyDescent="0.2">
      <c r="A19" s="353"/>
      <c r="B19" s="353"/>
      <c r="C19" s="353"/>
      <c r="D19" s="353"/>
      <c r="E19" s="353"/>
      <c r="F19" s="353"/>
      <c r="G19" s="353"/>
      <c r="H19" s="353"/>
      <c r="I19" s="353"/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353"/>
      <c r="U19" s="353"/>
      <c r="V19" s="353"/>
      <c r="W19" s="353"/>
      <c r="X19" s="353"/>
      <c r="Y19" s="353"/>
      <c r="Z19" s="353"/>
      <c r="AA19" s="353"/>
      <c r="AB19" s="353"/>
      <c r="AC19" s="353"/>
      <c r="AD19" s="353"/>
      <c r="AE19" s="353"/>
      <c r="AF19" s="353"/>
      <c r="AG19" s="353"/>
      <c r="AH19" s="353"/>
      <c r="AI19" s="353"/>
      <c r="AJ19" s="353"/>
      <c r="AK19" s="353"/>
      <c r="AL19" s="353"/>
      <c r="AM19" s="353"/>
      <c r="AN19" s="353"/>
      <c r="AO19" s="353"/>
      <c r="AP19" s="353"/>
      <c r="AQ19" s="353"/>
      <c r="AR19" s="353"/>
      <c r="AS19" s="353"/>
      <c r="AT19" s="353"/>
      <c r="AU19" s="353"/>
      <c r="AV19" s="353"/>
      <c r="AW19" s="353"/>
      <c r="AX19" s="353"/>
      <c r="AY19" s="353"/>
      <c r="AZ19" s="353"/>
      <c r="BA19" s="353"/>
      <c r="BB19" s="353"/>
      <c r="BC19" s="353"/>
      <c r="BD19" s="353"/>
      <c r="BE19" s="353"/>
      <c r="BF19" s="353"/>
      <c r="BG19" s="353"/>
      <c r="BH19" s="353"/>
      <c r="BI19" s="353"/>
      <c r="BJ19" s="353"/>
      <c r="BK19" s="353"/>
      <c r="BL19" s="353"/>
      <c r="BM19" s="353" t="s">
        <v>380</v>
      </c>
      <c r="BN19" s="353"/>
      <c r="BO19" s="353"/>
      <c r="BP19" s="353"/>
      <c r="BQ19" s="353"/>
      <c r="BR19" s="353"/>
      <c r="BS19" s="353"/>
      <c r="BT19" s="353"/>
      <c r="BU19" s="353"/>
      <c r="BV19" s="353"/>
      <c r="BW19" s="353"/>
      <c r="BX19" s="353"/>
      <c r="BY19" s="353"/>
      <c r="BZ19" s="353"/>
      <c r="CA19" s="353"/>
      <c r="CB19" s="353"/>
      <c r="CC19" s="353"/>
      <c r="CD19" s="353"/>
      <c r="CE19" s="353"/>
      <c r="CF19" s="353"/>
      <c r="CG19" s="353"/>
      <c r="CH19" s="353"/>
      <c r="CI19" s="353"/>
      <c r="CJ19" s="353"/>
      <c r="CK19" s="353"/>
      <c r="CL19" s="353"/>
      <c r="CM19" s="353"/>
      <c r="CN19" s="353"/>
      <c r="CO19" s="353"/>
      <c r="CP19" s="353"/>
      <c r="CQ19" s="353"/>
      <c r="CR19" s="353"/>
      <c r="CS19" s="353"/>
      <c r="CT19" s="353"/>
      <c r="CU19" s="353"/>
      <c r="CV19" s="353"/>
      <c r="CW19" s="353"/>
      <c r="CX19" s="353"/>
      <c r="CY19" s="353"/>
      <c r="CZ19" s="353"/>
      <c r="DA19" s="353"/>
      <c r="DB19" s="353"/>
      <c r="DC19" s="353"/>
      <c r="DD19" s="353"/>
      <c r="DE19" s="353"/>
      <c r="DF19" s="353"/>
      <c r="DG19" s="353"/>
      <c r="DH19" s="353"/>
      <c r="DI19" s="353"/>
      <c r="DJ19" s="353" t="s">
        <v>379</v>
      </c>
      <c r="DK19" s="353"/>
      <c r="DL19" s="353"/>
      <c r="DM19" s="353"/>
      <c r="DN19" s="353"/>
      <c r="DO19" s="353"/>
      <c r="DP19" s="353"/>
      <c r="DQ19" s="353"/>
      <c r="DR19" s="353"/>
      <c r="DS19" s="353"/>
      <c r="DT19" s="353"/>
      <c r="DU19" s="353"/>
      <c r="DV19" s="353"/>
      <c r="DW19" s="353"/>
      <c r="DX19" s="353"/>
      <c r="DY19" s="353"/>
      <c r="DZ19" s="353"/>
      <c r="EA19" s="353"/>
      <c r="EB19" s="353"/>
      <c r="EC19" s="353"/>
      <c r="ED19" s="353"/>
      <c r="EE19" s="353"/>
      <c r="EF19" s="353"/>
      <c r="EG19" s="353"/>
      <c r="EH19" s="353"/>
      <c r="EI19" s="353" t="s">
        <v>378</v>
      </c>
      <c r="EJ19" s="353"/>
      <c r="EK19" s="353"/>
      <c r="EL19" s="353"/>
      <c r="EM19" s="353"/>
      <c r="EN19" s="353"/>
      <c r="EO19" s="353"/>
      <c r="EP19" s="353"/>
      <c r="EQ19" s="353"/>
      <c r="ER19" s="353"/>
      <c r="ES19" s="353"/>
      <c r="ET19" s="353"/>
      <c r="EU19" s="353"/>
      <c r="EV19" s="353"/>
      <c r="EW19" s="353"/>
      <c r="EX19" s="353"/>
      <c r="EY19" s="353"/>
      <c r="EZ19" s="353"/>
      <c r="FA19" s="353"/>
      <c r="FB19" s="353"/>
      <c r="FC19" s="353"/>
      <c r="FD19" s="353"/>
      <c r="FE19" s="353"/>
      <c r="FF19" s="353"/>
      <c r="FG19" s="353"/>
      <c r="FH19" s="353"/>
      <c r="FI19" s="353" t="s">
        <v>377</v>
      </c>
      <c r="FJ19" s="353"/>
      <c r="FK19" s="353"/>
      <c r="FL19" s="353"/>
      <c r="FM19" s="353"/>
      <c r="FN19" s="353"/>
      <c r="FO19" s="353"/>
      <c r="FP19" s="353"/>
      <c r="FQ19" s="353"/>
      <c r="FR19" s="353"/>
      <c r="FS19" s="353"/>
      <c r="FT19" s="353"/>
      <c r="FU19" s="353"/>
      <c r="FV19" s="353"/>
      <c r="FW19" s="353"/>
      <c r="FX19" s="353"/>
      <c r="FY19" s="353"/>
      <c r="FZ19" s="353"/>
      <c r="GA19" s="353"/>
      <c r="GB19" s="353"/>
      <c r="GC19" s="353"/>
      <c r="GD19" s="353"/>
      <c r="GE19" s="353"/>
      <c r="GF19" s="353"/>
      <c r="GG19" s="353"/>
      <c r="GH19" s="353"/>
      <c r="GI19" s="353"/>
      <c r="GJ19" s="353"/>
      <c r="GK19" s="353"/>
      <c r="GL19" s="353"/>
      <c r="GM19" s="353"/>
      <c r="GN19" s="353"/>
      <c r="GO19" s="353"/>
      <c r="GP19" s="353"/>
      <c r="GQ19" s="353"/>
      <c r="GR19" s="353"/>
      <c r="GS19" s="353"/>
      <c r="GT19" s="353"/>
      <c r="GU19" s="353"/>
      <c r="GV19" s="353"/>
      <c r="GW19" s="353"/>
    </row>
    <row r="20" spans="1:205" s="2" customFormat="1" ht="10.5" x14ac:dyDescent="0.2">
      <c r="A20" s="353"/>
      <c r="B20" s="353"/>
      <c r="C20" s="353"/>
      <c r="D20" s="353"/>
      <c r="E20" s="353"/>
      <c r="F20" s="353"/>
      <c r="G20" s="353"/>
      <c r="H20" s="353"/>
      <c r="I20" s="353"/>
      <c r="J20" s="353"/>
      <c r="K20" s="353"/>
      <c r="L20" s="353"/>
      <c r="M20" s="353"/>
      <c r="N20" s="353"/>
      <c r="O20" s="353"/>
      <c r="P20" s="353"/>
      <c r="Q20" s="353"/>
      <c r="R20" s="353"/>
      <c r="S20" s="353"/>
      <c r="T20" s="353"/>
      <c r="U20" s="353"/>
      <c r="V20" s="353"/>
      <c r="W20" s="353"/>
      <c r="X20" s="353"/>
      <c r="Y20" s="353"/>
      <c r="Z20" s="353"/>
      <c r="AA20" s="353"/>
      <c r="AB20" s="353"/>
      <c r="AC20" s="353"/>
      <c r="AD20" s="353"/>
      <c r="AE20" s="353"/>
      <c r="AF20" s="353"/>
      <c r="AG20" s="353"/>
      <c r="AH20" s="353"/>
      <c r="AI20" s="353"/>
      <c r="AJ20" s="353"/>
      <c r="AK20" s="353"/>
      <c r="AL20" s="353"/>
      <c r="AM20" s="353"/>
      <c r="AN20" s="353"/>
      <c r="AO20" s="353"/>
      <c r="AP20" s="353"/>
      <c r="AQ20" s="353"/>
      <c r="AR20" s="353"/>
      <c r="AS20" s="353"/>
      <c r="AT20" s="353"/>
      <c r="AU20" s="353"/>
      <c r="AV20" s="353"/>
      <c r="AW20" s="353"/>
      <c r="AX20" s="353"/>
      <c r="AY20" s="353"/>
      <c r="AZ20" s="353"/>
      <c r="BA20" s="353"/>
      <c r="BB20" s="353"/>
      <c r="BC20" s="353"/>
      <c r="BD20" s="353"/>
      <c r="BE20" s="353"/>
      <c r="BF20" s="353"/>
      <c r="BG20" s="353"/>
      <c r="BH20" s="353"/>
      <c r="BI20" s="353"/>
      <c r="BJ20" s="353"/>
      <c r="BK20" s="353"/>
      <c r="BL20" s="353"/>
      <c r="BM20" s="353"/>
      <c r="BN20" s="353"/>
      <c r="BO20" s="353"/>
      <c r="BP20" s="353"/>
      <c r="BQ20" s="353"/>
      <c r="BR20" s="353"/>
      <c r="BS20" s="353"/>
      <c r="BT20" s="353"/>
      <c r="BU20" s="353"/>
      <c r="BV20" s="353"/>
      <c r="BW20" s="353"/>
      <c r="BX20" s="353"/>
      <c r="BY20" s="353"/>
      <c r="BZ20" s="353"/>
      <c r="CA20" s="353"/>
      <c r="CB20" s="353"/>
      <c r="CC20" s="353"/>
      <c r="CD20" s="353"/>
      <c r="CE20" s="353"/>
      <c r="CF20" s="353"/>
      <c r="CG20" s="353"/>
      <c r="CH20" s="353"/>
      <c r="CI20" s="353"/>
      <c r="CJ20" s="353"/>
      <c r="CK20" s="353"/>
      <c r="CL20" s="353"/>
      <c r="CM20" s="353"/>
      <c r="CN20" s="353"/>
      <c r="CO20" s="353"/>
      <c r="CP20" s="353"/>
      <c r="CQ20" s="353"/>
      <c r="CR20" s="353"/>
      <c r="CS20" s="353"/>
      <c r="CT20" s="353"/>
      <c r="CU20" s="353"/>
      <c r="CV20" s="353"/>
      <c r="CW20" s="353"/>
      <c r="CX20" s="353"/>
      <c r="CY20" s="353"/>
      <c r="CZ20" s="353"/>
      <c r="DA20" s="353"/>
      <c r="DB20" s="353"/>
      <c r="DC20" s="353"/>
      <c r="DD20" s="353"/>
      <c r="DE20" s="353"/>
      <c r="DF20" s="353"/>
      <c r="DG20" s="353"/>
      <c r="DH20" s="353"/>
      <c r="DI20" s="353"/>
      <c r="DJ20" s="353"/>
      <c r="DK20" s="353"/>
      <c r="DL20" s="353"/>
      <c r="DM20" s="353"/>
      <c r="DN20" s="353"/>
      <c r="DO20" s="353"/>
      <c r="DP20" s="353"/>
      <c r="DQ20" s="353"/>
      <c r="DR20" s="353"/>
      <c r="DS20" s="353"/>
      <c r="DT20" s="353"/>
      <c r="DU20" s="353"/>
      <c r="DV20" s="353"/>
      <c r="DW20" s="353"/>
      <c r="DX20" s="353"/>
      <c r="DY20" s="353"/>
      <c r="DZ20" s="353"/>
      <c r="EA20" s="353"/>
      <c r="EB20" s="353"/>
      <c r="EC20" s="353"/>
      <c r="ED20" s="353"/>
      <c r="EE20" s="353"/>
      <c r="EF20" s="353"/>
      <c r="EG20" s="353"/>
      <c r="EH20" s="353"/>
      <c r="EI20" s="353" t="s">
        <v>376</v>
      </c>
      <c r="EJ20" s="353"/>
      <c r="EK20" s="353"/>
      <c r="EL20" s="353"/>
      <c r="EM20" s="353"/>
      <c r="EN20" s="353"/>
      <c r="EO20" s="353"/>
      <c r="EP20" s="353"/>
      <c r="EQ20" s="353"/>
      <c r="ER20" s="353"/>
      <c r="ES20" s="353"/>
      <c r="ET20" s="353"/>
      <c r="EU20" s="353"/>
      <c r="EV20" s="353"/>
      <c r="EW20" s="353"/>
      <c r="EX20" s="353"/>
      <c r="EY20" s="353"/>
      <c r="EZ20" s="353"/>
      <c r="FA20" s="353"/>
      <c r="FB20" s="353"/>
      <c r="FC20" s="353"/>
      <c r="FD20" s="353"/>
      <c r="FE20" s="353"/>
      <c r="FF20" s="353"/>
      <c r="FG20" s="353"/>
      <c r="FH20" s="353"/>
      <c r="FI20" s="353" t="s">
        <v>375</v>
      </c>
      <c r="FJ20" s="353"/>
      <c r="FK20" s="353"/>
      <c r="FL20" s="353"/>
      <c r="FM20" s="353"/>
      <c r="FN20" s="353"/>
      <c r="FO20" s="353"/>
      <c r="FP20" s="353"/>
      <c r="FQ20" s="353"/>
      <c r="FR20" s="353"/>
      <c r="FS20" s="353"/>
      <c r="FT20" s="353"/>
      <c r="FU20" s="353"/>
      <c r="FV20" s="353"/>
      <c r="FW20" s="353"/>
      <c r="FX20" s="353"/>
      <c r="FY20" s="353"/>
      <c r="FZ20" s="353"/>
      <c r="GA20" s="353"/>
      <c r="GB20" s="353"/>
      <c r="GC20" s="353"/>
      <c r="GD20" s="353"/>
      <c r="GE20" s="353"/>
      <c r="GF20" s="353"/>
      <c r="GG20" s="353"/>
      <c r="GH20" s="353"/>
      <c r="GI20" s="353"/>
      <c r="GJ20" s="353"/>
      <c r="GK20" s="353"/>
      <c r="GL20" s="353"/>
      <c r="GM20" s="353"/>
      <c r="GN20" s="353"/>
      <c r="GO20" s="353"/>
      <c r="GP20" s="353"/>
      <c r="GQ20" s="353"/>
      <c r="GR20" s="353"/>
      <c r="GS20" s="353"/>
      <c r="GT20" s="353"/>
      <c r="GU20" s="353"/>
      <c r="GV20" s="353"/>
      <c r="GW20" s="353"/>
    </row>
    <row r="21" spans="1:205" s="2" customFormat="1" ht="10.5" x14ac:dyDescent="0.2">
      <c r="A21" s="353"/>
      <c r="B21" s="353"/>
      <c r="C21" s="353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353"/>
      <c r="S21" s="353"/>
      <c r="T21" s="353"/>
      <c r="U21" s="353"/>
      <c r="V21" s="353"/>
      <c r="W21" s="353"/>
      <c r="X21" s="353"/>
      <c r="Y21" s="353"/>
      <c r="Z21" s="353"/>
      <c r="AA21" s="353"/>
      <c r="AB21" s="353"/>
      <c r="AC21" s="353"/>
      <c r="AD21" s="353"/>
      <c r="AE21" s="353"/>
      <c r="AF21" s="353"/>
      <c r="AG21" s="353"/>
      <c r="AH21" s="353"/>
      <c r="AI21" s="353"/>
      <c r="AJ21" s="353"/>
      <c r="AK21" s="353"/>
      <c r="AL21" s="353"/>
      <c r="AM21" s="353"/>
      <c r="AN21" s="353"/>
      <c r="AO21" s="353"/>
      <c r="AP21" s="353"/>
      <c r="AQ21" s="353"/>
      <c r="AR21" s="353"/>
      <c r="AS21" s="353"/>
      <c r="AT21" s="353"/>
      <c r="AU21" s="353"/>
      <c r="AV21" s="353"/>
      <c r="AW21" s="353"/>
      <c r="AX21" s="353"/>
      <c r="AY21" s="353"/>
      <c r="AZ21" s="353"/>
      <c r="BA21" s="353"/>
      <c r="BB21" s="353"/>
      <c r="BC21" s="353"/>
      <c r="BD21" s="353"/>
      <c r="BE21" s="353"/>
      <c r="BF21" s="353"/>
      <c r="BG21" s="353"/>
      <c r="BH21" s="353"/>
      <c r="BI21" s="353"/>
      <c r="BJ21" s="353"/>
      <c r="BK21" s="353"/>
      <c r="BL21" s="353"/>
      <c r="BM21" s="353"/>
      <c r="BN21" s="353"/>
      <c r="BO21" s="353"/>
      <c r="BP21" s="353"/>
      <c r="BQ21" s="353"/>
      <c r="BR21" s="353"/>
      <c r="BS21" s="353"/>
      <c r="BT21" s="353"/>
      <c r="BU21" s="353"/>
      <c r="BV21" s="353"/>
      <c r="BW21" s="353"/>
      <c r="BX21" s="353"/>
      <c r="BY21" s="353"/>
      <c r="BZ21" s="353"/>
      <c r="CA21" s="353"/>
      <c r="CB21" s="353"/>
      <c r="CC21" s="353"/>
      <c r="CD21" s="353"/>
      <c r="CE21" s="353"/>
      <c r="CF21" s="353"/>
      <c r="CG21" s="353"/>
      <c r="CH21" s="353"/>
      <c r="CI21" s="353"/>
      <c r="CJ21" s="353"/>
      <c r="CK21" s="353"/>
      <c r="CL21" s="353"/>
      <c r="CM21" s="353"/>
      <c r="CN21" s="353"/>
      <c r="CO21" s="353"/>
      <c r="CP21" s="353"/>
      <c r="CQ21" s="353"/>
      <c r="CR21" s="353"/>
      <c r="CS21" s="353"/>
      <c r="CT21" s="353"/>
      <c r="CU21" s="353"/>
      <c r="CV21" s="353"/>
      <c r="CW21" s="353"/>
      <c r="CX21" s="353"/>
      <c r="CY21" s="353"/>
      <c r="CZ21" s="353"/>
      <c r="DA21" s="353"/>
      <c r="DB21" s="353"/>
      <c r="DC21" s="353"/>
      <c r="DD21" s="353"/>
      <c r="DE21" s="353"/>
      <c r="DF21" s="353"/>
      <c r="DG21" s="353"/>
      <c r="DH21" s="353"/>
      <c r="DI21" s="353"/>
      <c r="DJ21" s="353"/>
      <c r="DK21" s="353"/>
      <c r="DL21" s="353"/>
      <c r="DM21" s="353"/>
      <c r="DN21" s="353"/>
      <c r="DO21" s="353"/>
      <c r="DP21" s="353"/>
      <c r="DQ21" s="353"/>
      <c r="DR21" s="353"/>
      <c r="DS21" s="353"/>
      <c r="DT21" s="353"/>
      <c r="DU21" s="353"/>
      <c r="DV21" s="353"/>
      <c r="DW21" s="353"/>
      <c r="DX21" s="353"/>
      <c r="DY21" s="353"/>
      <c r="DZ21" s="353"/>
      <c r="EA21" s="353"/>
      <c r="EB21" s="353"/>
      <c r="EC21" s="353"/>
      <c r="ED21" s="353"/>
      <c r="EE21" s="353"/>
      <c r="EF21" s="353"/>
      <c r="EG21" s="353"/>
      <c r="EH21" s="353"/>
      <c r="EI21" s="353" t="s">
        <v>374</v>
      </c>
      <c r="EJ21" s="353"/>
      <c r="EK21" s="353"/>
      <c r="EL21" s="353"/>
      <c r="EM21" s="353"/>
      <c r="EN21" s="353"/>
      <c r="EO21" s="353"/>
      <c r="EP21" s="353"/>
      <c r="EQ21" s="353"/>
      <c r="ER21" s="353"/>
      <c r="ES21" s="353"/>
      <c r="ET21" s="353"/>
      <c r="EU21" s="353"/>
      <c r="EV21" s="353"/>
      <c r="EW21" s="353"/>
      <c r="EX21" s="353"/>
      <c r="EY21" s="353"/>
      <c r="EZ21" s="353"/>
      <c r="FA21" s="353"/>
      <c r="FB21" s="353"/>
      <c r="FC21" s="353"/>
      <c r="FD21" s="353"/>
      <c r="FE21" s="353"/>
      <c r="FF21" s="353"/>
      <c r="FG21" s="353"/>
      <c r="FH21" s="353"/>
      <c r="FI21" s="353" t="s">
        <v>373</v>
      </c>
      <c r="FJ21" s="353"/>
      <c r="FK21" s="353"/>
      <c r="FL21" s="353"/>
      <c r="FM21" s="353"/>
      <c r="FN21" s="353"/>
      <c r="FO21" s="353"/>
      <c r="FP21" s="353"/>
      <c r="FQ21" s="353"/>
      <c r="FR21" s="353"/>
      <c r="FS21" s="353"/>
      <c r="FT21" s="353"/>
      <c r="FU21" s="353"/>
      <c r="FV21" s="353"/>
      <c r="FW21" s="353"/>
      <c r="FX21" s="353"/>
      <c r="FY21" s="353"/>
      <c r="FZ21" s="353"/>
      <c r="GA21" s="353"/>
      <c r="GB21" s="353"/>
      <c r="GC21" s="353"/>
      <c r="GD21" s="353"/>
      <c r="GE21" s="353"/>
      <c r="GF21" s="353"/>
      <c r="GG21" s="353"/>
      <c r="GH21" s="353"/>
      <c r="GI21" s="353"/>
      <c r="GJ21" s="353"/>
      <c r="GK21" s="353"/>
      <c r="GL21" s="353"/>
      <c r="GM21" s="353"/>
      <c r="GN21" s="353"/>
      <c r="GO21" s="353"/>
      <c r="GP21" s="353"/>
      <c r="GQ21" s="353"/>
      <c r="GR21" s="353"/>
      <c r="GS21" s="353"/>
      <c r="GT21" s="353"/>
      <c r="GU21" s="353"/>
      <c r="GV21" s="353"/>
      <c r="GW21" s="353"/>
    </row>
    <row r="22" spans="1:205" s="2" customFormat="1" ht="10.5" x14ac:dyDescent="0.2">
      <c r="A22" s="353"/>
      <c r="B22" s="353"/>
      <c r="C22" s="353"/>
      <c r="D22" s="353"/>
      <c r="E22" s="353"/>
      <c r="F22" s="353"/>
      <c r="G22" s="353"/>
      <c r="H22" s="353"/>
      <c r="I22" s="353"/>
      <c r="J22" s="353"/>
      <c r="K22" s="353"/>
      <c r="L22" s="353"/>
      <c r="M22" s="353"/>
      <c r="N22" s="353"/>
      <c r="O22" s="353"/>
      <c r="P22" s="353"/>
      <c r="Q22" s="353"/>
      <c r="R22" s="353"/>
      <c r="S22" s="353"/>
      <c r="T22" s="353"/>
      <c r="U22" s="353"/>
      <c r="V22" s="353"/>
      <c r="W22" s="353"/>
      <c r="X22" s="353"/>
      <c r="Y22" s="353"/>
      <c r="Z22" s="353"/>
      <c r="AA22" s="353"/>
      <c r="AB22" s="353"/>
      <c r="AC22" s="353"/>
      <c r="AD22" s="353"/>
      <c r="AE22" s="353"/>
      <c r="AF22" s="353"/>
      <c r="AG22" s="353"/>
      <c r="AH22" s="353"/>
      <c r="AI22" s="353"/>
      <c r="AJ22" s="353"/>
      <c r="AK22" s="353"/>
      <c r="AL22" s="353"/>
      <c r="AM22" s="353"/>
      <c r="AN22" s="353"/>
      <c r="AO22" s="353"/>
      <c r="AP22" s="353"/>
      <c r="AQ22" s="353"/>
      <c r="AR22" s="353"/>
      <c r="AS22" s="353"/>
      <c r="AT22" s="353"/>
      <c r="AU22" s="353"/>
      <c r="AV22" s="353"/>
      <c r="AW22" s="353"/>
      <c r="AX22" s="353"/>
      <c r="AY22" s="353"/>
      <c r="AZ22" s="353"/>
      <c r="BA22" s="353"/>
      <c r="BB22" s="353"/>
      <c r="BC22" s="353"/>
      <c r="BD22" s="353"/>
      <c r="BE22" s="353"/>
      <c r="BF22" s="353"/>
      <c r="BG22" s="353"/>
      <c r="BH22" s="353"/>
      <c r="BI22" s="353"/>
      <c r="BJ22" s="353"/>
      <c r="BK22" s="353"/>
      <c r="BL22" s="353"/>
      <c r="BM22" s="353"/>
      <c r="BN22" s="353"/>
      <c r="BO22" s="353"/>
      <c r="BP22" s="353"/>
      <c r="BQ22" s="353"/>
      <c r="BR22" s="353"/>
      <c r="BS22" s="353"/>
      <c r="BT22" s="353"/>
      <c r="BU22" s="353"/>
      <c r="BV22" s="353"/>
      <c r="BW22" s="353"/>
      <c r="BX22" s="353"/>
      <c r="BY22" s="353"/>
      <c r="BZ22" s="353"/>
      <c r="CA22" s="353"/>
      <c r="CB22" s="353"/>
      <c r="CC22" s="353"/>
      <c r="CD22" s="353"/>
      <c r="CE22" s="353"/>
      <c r="CF22" s="353"/>
      <c r="CG22" s="353"/>
      <c r="CH22" s="353"/>
      <c r="CI22" s="353"/>
      <c r="CJ22" s="353"/>
      <c r="CK22" s="353"/>
      <c r="CL22" s="353"/>
      <c r="CM22" s="353"/>
      <c r="CN22" s="353"/>
      <c r="CO22" s="353"/>
      <c r="CP22" s="353"/>
      <c r="CQ22" s="353"/>
      <c r="CR22" s="353"/>
      <c r="CS22" s="353"/>
      <c r="CT22" s="353"/>
      <c r="CU22" s="353"/>
      <c r="CV22" s="353"/>
      <c r="CW22" s="353"/>
      <c r="CX22" s="353"/>
      <c r="CY22" s="353"/>
      <c r="CZ22" s="353"/>
      <c r="DA22" s="353"/>
      <c r="DB22" s="353"/>
      <c r="DC22" s="353"/>
      <c r="DD22" s="353"/>
      <c r="DE22" s="353"/>
      <c r="DF22" s="353"/>
      <c r="DG22" s="353"/>
      <c r="DH22" s="353"/>
      <c r="DI22" s="353"/>
      <c r="DJ22" s="353"/>
      <c r="DK22" s="353"/>
      <c r="DL22" s="353"/>
      <c r="DM22" s="353"/>
      <c r="DN22" s="353"/>
      <c r="DO22" s="353"/>
      <c r="DP22" s="353"/>
      <c r="DQ22" s="353"/>
      <c r="DR22" s="353"/>
      <c r="DS22" s="353"/>
      <c r="DT22" s="353"/>
      <c r="DU22" s="353"/>
      <c r="DV22" s="353"/>
      <c r="DW22" s="353"/>
      <c r="DX22" s="353"/>
      <c r="DY22" s="353"/>
      <c r="DZ22" s="353"/>
      <c r="EA22" s="353"/>
      <c r="EB22" s="353"/>
      <c r="EC22" s="353"/>
      <c r="ED22" s="353"/>
      <c r="EE22" s="353"/>
      <c r="EF22" s="353"/>
      <c r="EG22" s="353"/>
      <c r="EH22" s="353"/>
      <c r="EI22" s="353"/>
      <c r="EJ22" s="353"/>
      <c r="EK22" s="353"/>
      <c r="EL22" s="353"/>
      <c r="EM22" s="353"/>
      <c r="EN22" s="353"/>
      <c r="EO22" s="353"/>
      <c r="EP22" s="353"/>
      <c r="EQ22" s="353"/>
      <c r="ER22" s="353"/>
      <c r="ES22" s="353"/>
      <c r="ET22" s="353"/>
      <c r="EU22" s="353"/>
      <c r="EV22" s="353"/>
      <c r="EW22" s="353"/>
      <c r="EX22" s="353"/>
      <c r="EY22" s="353"/>
      <c r="EZ22" s="353"/>
      <c r="FA22" s="353"/>
      <c r="FB22" s="353"/>
      <c r="FC22" s="353"/>
      <c r="FD22" s="353"/>
      <c r="FE22" s="353"/>
      <c r="FF22" s="353"/>
      <c r="FG22" s="353"/>
      <c r="FH22" s="353"/>
      <c r="FI22" s="353" t="s">
        <v>372</v>
      </c>
      <c r="FJ22" s="353"/>
      <c r="FK22" s="353"/>
      <c r="FL22" s="353"/>
      <c r="FM22" s="353"/>
      <c r="FN22" s="353"/>
      <c r="FO22" s="353"/>
      <c r="FP22" s="353"/>
      <c r="FQ22" s="353"/>
      <c r="FR22" s="353"/>
      <c r="FS22" s="353"/>
      <c r="FT22" s="353"/>
      <c r="FU22" s="353"/>
      <c r="FV22" s="353"/>
      <c r="FW22" s="353"/>
      <c r="FX22" s="353"/>
      <c r="FY22" s="353"/>
      <c r="FZ22" s="353"/>
      <c r="GA22" s="353"/>
      <c r="GB22" s="353"/>
      <c r="GC22" s="353"/>
      <c r="GD22" s="353"/>
      <c r="GE22" s="353"/>
      <c r="GF22" s="353"/>
      <c r="GG22" s="353"/>
      <c r="GH22" s="353"/>
      <c r="GI22" s="353"/>
      <c r="GJ22" s="353"/>
      <c r="GK22" s="353"/>
      <c r="GL22" s="353"/>
      <c r="GM22" s="353"/>
      <c r="GN22" s="353"/>
      <c r="GO22" s="353"/>
      <c r="GP22" s="353"/>
      <c r="GQ22" s="353"/>
      <c r="GR22" s="353"/>
      <c r="GS22" s="353"/>
      <c r="GT22" s="353"/>
      <c r="GU22" s="353"/>
      <c r="GV22" s="353"/>
      <c r="GW22" s="353"/>
    </row>
    <row r="23" spans="1:205" s="2" customFormat="1" ht="10.5" x14ac:dyDescent="0.2">
      <c r="A23" s="353"/>
      <c r="B23" s="353"/>
      <c r="C23" s="353"/>
      <c r="D23" s="353"/>
      <c r="E23" s="353"/>
      <c r="F23" s="353"/>
      <c r="G23" s="353"/>
      <c r="H23" s="353"/>
      <c r="I23" s="353"/>
      <c r="J23" s="353"/>
      <c r="K23" s="353"/>
      <c r="L23" s="353"/>
      <c r="M23" s="353"/>
      <c r="N23" s="353"/>
      <c r="O23" s="353"/>
      <c r="P23" s="353"/>
      <c r="Q23" s="353"/>
      <c r="R23" s="353"/>
      <c r="S23" s="353"/>
      <c r="T23" s="353"/>
      <c r="U23" s="353"/>
      <c r="V23" s="353"/>
      <c r="W23" s="353"/>
      <c r="X23" s="353"/>
      <c r="Y23" s="353"/>
      <c r="Z23" s="353"/>
      <c r="AA23" s="353"/>
      <c r="AB23" s="353"/>
      <c r="AC23" s="353"/>
      <c r="AD23" s="353"/>
      <c r="AE23" s="353"/>
      <c r="AF23" s="353"/>
      <c r="AG23" s="353"/>
      <c r="AH23" s="353"/>
      <c r="AI23" s="353"/>
      <c r="AJ23" s="353"/>
      <c r="AK23" s="353"/>
      <c r="AL23" s="353"/>
      <c r="AM23" s="353"/>
      <c r="AN23" s="353"/>
      <c r="AO23" s="353"/>
      <c r="AP23" s="353"/>
      <c r="AQ23" s="353"/>
      <c r="AR23" s="353"/>
      <c r="AS23" s="353"/>
      <c r="AT23" s="353"/>
      <c r="AU23" s="353"/>
      <c r="AV23" s="353"/>
      <c r="AW23" s="353"/>
      <c r="AX23" s="353"/>
      <c r="AY23" s="353"/>
      <c r="AZ23" s="353"/>
      <c r="BA23" s="353"/>
      <c r="BB23" s="353"/>
      <c r="BC23" s="353"/>
      <c r="BD23" s="353"/>
      <c r="BE23" s="353"/>
      <c r="BF23" s="353"/>
      <c r="BG23" s="353"/>
      <c r="BH23" s="353"/>
      <c r="BI23" s="353"/>
      <c r="BJ23" s="353"/>
      <c r="BK23" s="353"/>
      <c r="BL23" s="353"/>
      <c r="BM23" s="353"/>
      <c r="BN23" s="353"/>
      <c r="BO23" s="353"/>
      <c r="BP23" s="353"/>
      <c r="BQ23" s="353"/>
      <c r="BR23" s="353"/>
      <c r="BS23" s="353"/>
      <c r="BT23" s="353"/>
      <c r="BU23" s="353"/>
      <c r="BV23" s="353"/>
      <c r="BW23" s="353"/>
      <c r="BX23" s="353"/>
      <c r="BY23" s="353"/>
      <c r="BZ23" s="353"/>
      <c r="CA23" s="353"/>
      <c r="CB23" s="353"/>
      <c r="CC23" s="353"/>
      <c r="CD23" s="353"/>
      <c r="CE23" s="353"/>
      <c r="CF23" s="353"/>
      <c r="CG23" s="353"/>
      <c r="CH23" s="353"/>
      <c r="CI23" s="353"/>
      <c r="CJ23" s="353"/>
      <c r="CK23" s="353"/>
      <c r="CL23" s="353"/>
      <c r="CM23" s="353"/>
      <c r="CN23" s="353"/>
      <c r="CO23" s="353"/>
      <c r="CP23" s="353"/>
      <c r="CQ23" s="353"/>
      <c r="CR23" s="353"/>
      <c r="CS23" s="353"/>
      <c r="CT23" s="353"/>
      <c r="CU23" s="353"/>
      <c r="CV23" s="353"/>
      <c r="CW23" s="353"/>
      <c r="CX23" s="353"/>
      <c r="CY23" s="353"/>
      <c r="CZ23" s="353"/>
      <c r="DA23" s="353"/>
      <c r="DB23" s="353"/>
      <c r="DC23" s="353"/>
      <c r="DD23" s="353"/>
      <c r="DE23" s="353"/>
      <c r="DF23" s="353"/>
      <c r="DG23" s="353"/>
      <c r="DH23" s="353"/>
      <c r="DI23" s="353"/>
      <c r="DJ23" s="353"/>
      <c r="DK23" s="353"/>
      <c r="DL23" s="353"/>
      <c r="DM23" s="353"/>
      <c r="DN23" s="353"/>
      <c r="DO23" s="353"/>
      <c r="DP23" s="353"/>
      <c r="DQ23" s="353"/>
      <c r="DR23" s="353"/>
      <c r="DS23" s="353"/>
      <c r="DT23" s="353"/>
      <c r="DU23" s="353"/>
      <c r="DV23" s="353"/>
      <c r="DW23" s="353"/>
      <c r="DX23" s="353"/>
      <c r="DY23" s="353"/>
      <c r="DZ23" s="353"/>
      <c r="EA23" s="353"/>
      <c r="EB23" s="353"/>
      <c r="EC23" s="353"/>
      <c r="ED23" s="353"/>
      <c r="EE23" s="353"/>
      <c r="EF23" s="353"/>
      <c r="EG23" s="353"/>
      <c r="EH23" s="353"/>
      <c r="EI23" s="353"/>
      <c r="EJ23" s="353"/>
      <c r="EK23" s="353"/>
      <c r="EL23" s="353"/>
      <c r="EM23" s="353"/>
      <c r="EN23" s="353"/>
      <c r="EO23" s="353"/>
      <c r="EP23" s="353"/>
      <c r="EQ23" s="353"/>
      <c r="ER23" s="353"/>
      <c r="ES23" s="353"/>
      <c r="ET23" s="353"/>
      <c r="EU23" s="353"/>
      <c r="EV23" s="353"/>
      <c r="EW23" s="353"/>
      <c r="EX23" s="353"/>
      <c r="EY23" s="353"/>
      <c r="EZ23" s="353"/>
      <c r="FA23" s="353"/>
      <c r="FB23" s="353"/>
      <c r="FC23" s="353"/>
      <c r="FD23" s="353"/>
      <c r="FE23" s="353"/>
      <c r="FF23" s="353"/>
      <c r="FG23" s="353"/>
      <c r="FH23" s="353"/>
      <c r="FI23" s="353" t="s">
        <v>169</v>
      </c>
      <c r="FJ23" s="353"/>
      <c r="FK23" s="353"/>
      <c r="FL23" s="353"/>
      <c r="FM23" s="353"/>
      <c r="FN23" s="353"/>
      <c r="FO23" s="353"/>
      <c r="FP23" s="353"/>
      <c r="FQ23" s="353"/>
      <c r="FR23" s="353"/>
      <c r="FS23" s="353"/>
      <c r="FT23" s="353"/>
      <c r="FU23" s="353"/>
      <c r="FV23" s="353"/>
      <c r="FW23" s="353"/>
      <c r="FX23" s="353"/>
      <c r="FY23" s="353"/>
      <c r="FZ23" s="353"/>
      <c r="GA23" s="353"/>
      <c r="GB23" s="353"/>
      <c r="GC23" s="353"/>
      <c r="GD23" s="353"/>
      <c r="GE23" s="353"/>
      <c r="GF23" s="353"/>
      <c r="GG23" s="353"/>
      <c r="GH23" s="353"/>
      <c r="GI23" s="353"/>
      <c r="GJ23" s="353"/>
      <c r="GK23" s="353"/>
      <c r="GL23" s="353"/>
      <c r="GM23" s="353"/>
      <c r="GN23" s="353"/>
      <c r="GO23" s="353"/>
      <c r="GP23" s="353"/>
      <c r="GQ23" s="353"/>
      <c r="GR23" s="353"/>
      <c r="GS23" s="353"/>
      <c r="GT23" s="353"/>
      <c r="GU23" s="353"/>
      <c r="GV23" s="353"/>
      <c r="GW23" s="353"/>
    </row>
    <row r="24" spans="1:205" s="2" customFormat="1" ht="10.5" x14ac:dyDescent="0.2">
      <c r="A24" s="353"/>
      <c r="B24" s="353"/>
      <c r="C24" s="353"/>
      <c r="D24" s="353"/>
      <c r="E24" s="353"/>
      <c r="F24" s="353"/>
      <c r="G24" s="353"/>
      <c r="H24" s="353"/>
      <c r="I24" s="353"/>
      <c r="J24" s="353"/>
      <c r="K24" s="353"/>
      <c r="L24" s="353"/>
      <c r="M24" s="353"/>
      <c r="N24" s="353"/>
      <c r="O24" s="353"/>
      <c r="P24" s="353"/>
      <c r="Q24" s="353"/>
      <c r="R24" s="353"/>
      <c r="S24" s="353"/>
      <c r="T24" s="353"/>
      <c r="U24" s="353"/>
      <c r="V24" s="353"/>
      <c r="W24" s="353"/>
      <c r="X24" s="353"/>
      <c r="Y24" s="353"/>
      <c r="Z24" s="353"/>
      <c r="AA24" s="353"/>
      <c r="AB24" s="353"/>
      <c r="AC24" s="353"/>
      <c r="AD24" s="353"/>
      <c r="AE24" s="353"/>
      <c r="AF24" s="353"/>
      <c r="AG24" s="353"/>
      <c r="AH24" s="353"/>
      <c r="AI24" s="353"/>
      <c r="AJ24" s="353"/>
      <c r="AK24" s="353"/>
      <c r="AL24" s="353"/>
      <c r="AM24" s="353"/>
      <c r="AN24" s="353"/>
      <c r="AO24" s="353"/>
      <c r="AP24" s="353"/>
      <c r="AQ24" s="353"/>
      <c r="AR24" s="353"/>
      <c r="AS24" s="353"/>
      <c r="AT24" s="353"/>
      <c r="AU24" s="353"/>
      <c r="AV24" s="353"/>
      <c r="AW24" s="353"/>
      <c r="AX24" s="353"/>
      <c r="AY24" s="353"/>
      <c r="AZ24" s="353"/>
      <c r="BA24" s="353"/>
      <c r="BB24" s="353"/>
      <c r="BC24" s="353"/>
      <c r="BD24" s="353"/>
      <c r="BE24" s="353"/>
      <c r="BF24" s="353"/>
      <c r="BG24" s="353"/>
      <c r="BH24" s="353"/>
      <c r="BI24" s="353"/>
      <c r="BJ24" s="353"/>
      <c r="BK24" s="353"/>
      <c r="BL24" s="353"/>
      <c r="BM24" s="353"/>
      <c r="BN24" s="353"/>
      <c r="BO24" s="353"/>
      <c r="BP24" s="353"/>
      <c r="BQ24" s="353"/>
      <c r="BR24" s="353"/>
      <c r="BS24" s="353"/>
      <c r="BT24" s="353"/>
      <c r="BU24" s="353"/>
      <c r="BV24" s="353"/>
      <c r="BW24" s="353"/>
      <c r="BX24" s="353"/>
      <c r="BY24" s="353"/>
      <c r="BZ24" s="353"/>
      <c r="CA24" s="353"/>
      <c r="CB24" s="353"/>
      <c r="CC24" s="353"/>
      <c r="CD24" s="353"/>
      <c r="CE24" s="353"/>
      <c r="CF24" s="353"/>
      <c r="CG24" s="353"/>
      <c r="CH24" s="353"/>
      <c r="CI24" s="353"/>
      <c r="CJ24" s="353"/>
      <c r="CK24" s="353"/>
      <c r="CL24" s="353"/>
      <c r="CM24" s="353"/>
      <c r="CN24" s="353"/>
      <c r="CO24" s="353"/>
      <c r="CP24" s="353"/>
      <c r="CQ24" s="353"/>
      <c r="CR24" s="353"/>
      <c r="CS24" s="353"/>
      <c r="CT24" s="353"/>
      <c r="CU24" s="353"/>
      <c r="CV24" s="353"/>
      <c r="CW24" s="353"/>
      <c r="CX24" s="353"/>
      <c r="CY24" s="353"/>
      <c r="CZ24" s="353"/>
      <c r="DA24" s="353"/>
      <c r="DB24" s="353"/>
      <c r="DC24" s="353"/>
      <c r="DD24" s="353"/>
      <c r="DE24" s="353"/>
      <c r="DF24" s="353"/>
      <c r="DG24" s="353"/>
      <c r="DH24" s="353"/>
      <c r="DI24" s="353"/>
      <c r="DJ24" s="353"/>
      <c r="DK24" s="353"/>
      <c r="DL24" s="353"/>
      <c r="DM24" s="353"/>
      <c r="DN24" s="353"/>
      <c r="DO24" s="353"/>
      <c r="DP24" s="353"/>
      <c r="DQ24" s="353"/>
      <c r="DR24" s="353"/>
      <c r="DS24" s="353"/>
      <c r="DT24" s="353"/>
      <c r="DU24" s="353"/>
      <c r="DV24" s="353"/>
      <c r="DW24" s="353"/>
      <c r="DX24" s="353"/>
      <c r="DY24" s="353"/>
      <c r="DZ24" s="353"/>
      <c r="EA24" s="353"/>
      <c r="EB24" s="353"/>
      <c r="EC24" s="353"/>
      <c r="ED24" s="353"/>
      <c r="EE24" s="353"/>
      <c r="EF24" s="353"/>
      <c r="EG24" s="353"/>
      <c r="EH24" s="353"/>
      <c r="EI24" s="353"/>
      <c r="EJ24" s="353"/>
      <c r="EK24" s="353"/>
      <c r="EL24" s="353"/>
      <c r="EM24" s="353"/>
      <c r="EN24" s="353"/>
      <c r="EO24" s="353"/>
      <c r="EP24" s="353"/>
      <c r="EQ24" s="353"/>
      <c r="ER24" s="353"/>
      <c r="ES24" s="353"/>
      <c r="ET24" s="353"/>
      <c r="EU24" s="353"/>
      <c r="EV24" s="353"/>
      <c r="EW24" s="353"/>
      <c r="EX24" s="353"/>
      <c r="EY24" s="353"/>
      <c r="EZ24" s="353"/>
      <c r="FA24" s="353"/>
      <c r="FB24" s="353"/>
      <c r="FC24" s="353"/>
      <c r="FD24" s="353"/>
      <c r="FE24" s="353"/>
      <c r="FF24" s="353"/>
      <c r="FG24" s="353"/>
      <c r="FH24" s="353"/>
      <c r="FI24" s="353" t="s">
        <v>371</v>
      </c>
      <c r="FJ24" s="353"/>
      <c r="FK24" s="353"/>
      <c r="FL24" s="353"/>
      <c r="FM24" s="353"/>
      <c r="FN24" s="353"/>
      <c r="FO24" s="353"/>
      <c r="FP24" s="353"/>
      <c r="FQ24" s="353"/>
      <c r="FR24" s="353"/>
      <c r="FS24" s="353"/>
      <c r="FT24" s="353"/>
      <c r="FU24" s="353"/>
      <c r="FV24" s="353"/>
      <c r="FW24" s="353"/>
      <c r="FX24" s="353"/>
      <c r="FY24" s="353"/>
      <c r="FZ24" s="353"/>
      <c r="GA24" s="353"/>
      <c r="GB24" s="353"/>
      <c r="GC24" s="353"/>
      <c r="GD24" s="353"/>
      <c r="GE24" s="353"/>
      <c r="GF24" s="353"/>
      <c r="GG24" s="353"/>
      <c r="GH24" s="353"/>
      <c r="GI24" s="353"/>
      <c r="GJ24" s="353"/>
      <c r="GK24" s="353"/>
      <c r="GL24" s="353"/>
      <c r="GM24" s="353"/>
      <c r="GN24" s="353"/>
      <c r="GO24" s="353"/>
      <c r="GP24" s="353"/>
      <c r="GQ24" s="353"/>
      <c r="GR24" s="353"/>
      <c r="GS24" s="353"/>
      <c r="GT24" s="353"/>
      <c r="GU24" s="353"/>
      <c r="GV24" s="353"/>
      <c r="GW24" s="353"/>
    </row>
    <row r="25" spans="1:205" s="2" customFormat="1" ht="10.5" x14ac:dyDescent="0.2">
      <c r="A25" s="353"/>
      <c r="B25" s="353"/>
      <c r="C25" s="353"/>
      <c r="D25" s="353"/>
      <c r="E25" s="353"/>
      <c r="F25" s="353"/>
      <c r="G25" s="353"/>
      <c r="H25" s="353"/>
      <c r="I25" s="353"/>
      <c r="J25" s="353"/>
      <c r="K25" s="353"/>
      <c r="L25" s="353"/>
      <c r="M25" s="353"/>
      <c r="N25" s="353"/>
      <c r="O25" s="353"/>
      <c r="P25" s="353"/>
      <c r="Q25" s="353"/>
      <c r="R25" s="353"/>
      <c r="S25" s="353"/>
      <c r="T25" s="353"/>
      <c r="U25" s="353"/>
      <c r="V25" s="353"/>
      <c r="W25" s="353"/>
      <c r="X25" s="353"/>
      <c r="Y25" s="353"/>
      <c r="Z25" s="353"/>
      <c r="AA25" s="353"/>
      <c r="AB25" s="353"/>
      <c r="AC25" s="353"/>
      <c r="AD25" s="353"/>
      <c r="AE25" s="353"/>
      <c r="AF25" s="353"/>
      <c r="AG25" s="353"/>
      <c r="AH25" s="353"/>
      <c r="AI25" s="353"/>
      <c r="AJ25" s="353"/>
      <c r="AK25" s="353"/>
      <c r="AL25" s="353"/>
      <c r="AM25" s="353"/>
      <c r="AN25" s="353"/>
      <c r="AO25" s="353"/>
      <c r="AP25" s="353"/>
      <c r="AQ25" s="353"/>
      <c r="AR25" s="353"/>
      <c r="AS25" s="353"/>
      <c r="AT25" s="353"/>
      <c r="AU25" s="353"/>
      <c r="AV25" s="353"/>
      <c r="AW25" s="353"/>
      <c r="AX25" s="353"/>
      <c r="AY25" s="353"/>
      <c r="AZ25" s="353"/>
      <c r="BA25" s="353"/>
      <c r="BB25" s="353"/>
      <c r="BC25" s="353"/>
      <c r="BD25" s="353"/>
      <c r="BE25" s="353"/>
      <c r="BF25" s="353"/>
      <c r="BG25" s="353"/>
      <c r="BH25" s="353"/>
      <c r="BI25" s="353"/>
      <c r="BJ25" s="353"/>
      <c r="BK25" s="353"/>
      <c r="BL25" s="353"/>
      <c r="BM25" s="353"/>
      <c r="BN25" s="353"/>
      <c r="BO25" s="353"/>
      <c r="BP25" s="353"/>
      <c r="BQ25" s="353"/>
      <c r="BR25" s="353"/>
      <c r="BS25" s="353"/>
      <c r="BT25" s="353"/>
      <c r="BU25" s="353"/>
      <c r="BV25" s="353"/>
      <c r="BW25" s="353"/>
      <c r="BX25" s="353"/>
      <c r="BY25" s="353"/>
      <c r="BZ25" s="353"/>
      <c r="CA25" s="353"/>
      <c r="CB25" s="353"/>
      <c r="CC25" s="353"/>
      <c r="CD25" s="353"/>
      <c r="CE25" s="353"/>
      <c r="CF25" s="353"/>
      <c r="CG25" s="353"/>
      <c r="CH25" s="353"/>
      <c r="CI25" s="353"/>
      <c r="CJ25" s="353"/>
      <c r="CK25" s="353"/>
      <c r="CL25" s="353"/>
      <c r="CM25" s="353"/>
      <c r="CN25" s="353"/>
      <c r="CO25" s="353"/>
      <c r="CP25" s="353"/>
      <c r="CQ25" s="353"/>
      <c r="CR25" s="353"/>
      <c r="CS25" s="353"/>
      <c r="CT25" s="353"/>
      <c r="CU25" s="353"/>
      <c r="CV25" s="353"/>
      <c r="CW25" s="353"/>
      <c r="CX25" s="353"/>
      <c r="CY25" s="353"/>
      <c r="CZ25" s="353"/>
      <c r="DA25" s="353"/>
      <c r="DB25" s="353"/>
      <c r="DC25" s="353"/>
      <c r="DD25" s="353"/>
      <c r="DE25" s="353"/>
      <c r="DF25" s="353"/>
      <c r="DG25" s="353"/>
      <c r="DH25" s="353"/>
      <c r="DI25" s="353"/>
      <c r="DJ25" s="353"/>
      <c r="DK25" s="353"/>
      <c r="DL25" s="353"/>
      <c r="DM25" s="353"/>
      <c r="DN25" s="353"/>
      <c r="DO25" s="353"/>
      <c r="DP25" s="353"/>
      <c r="DQ25" s="353"/>
      <c r="DR25" s="353"/>
      <c r="DS25" s="353"/>
      <c r="DT25" s="353"/>
      <c r="DU25" s="353"/>
      <c r="DV25" s="353"/>
      <c r="DW25" s="353"/>
      <c r="DX25" s="353"/>
      <c r="DY25" s="353"/>
      <c r="DZ25" s="353"/>
      <c r="EA25" s="353"/>
      <c r="EB25" s="353"/>
      <c r="EC25" s="353"/>
      <c r="ED25" s="353"/>
      <c r="EE25" s="353"/>
      <c r="EF25" s="353"/>
      <c r="EG25" s="353"/>
      <c r="EH25" s="353"/>
      <c r="EI25" s="353"/>
      <c r="EJ25" s="353"/>
      <c r="EK25" s="353"/>
      <c r="EL25" s="353"/>
      <c r="EM25" s="353"/>
      <c r="EN25" s="353"/>
      <c r="EO25" s="353"/>
      <c r="EP25" s="353"/>
      <c r="EQ25" s="353"/>
      <c r="ER25" s="353"/>
      <c r="ES25" s="353"/>
      <c r="ET25" s="353"/>
      <c r="EU25" s="353"/>
      <c r="EV25" s="353"/>
      <c r="EW25" s="353"/>
      <c r="EX25" s="353"/>
      <c r="EY25" s="353"/>
      <c r="EZ25" s="353"/>
      <c r="FA25" s="353"/>
      <c r="FB25" s="353"/>
      <c r="FC25" s="353"/>
      <c r="FD25" s="353"/>
      <c r="FE25" s="353"/>
      <c r="FF25" s="353"/>
      <c r="FG25" s="353"/>
      <c r="FH25" s="353"/>
      <c r="FI25" s="353" t="s">
        <v>370</v>
      </c>
      <c r="FJ25" s="353"/>
      <c r="FK25" s="353"/>
      <c r="FL25" s="353"/>
      <c r="FM25" s="353"/>
      <c r="FN25" s="353"/>
      <c r="FO25" s="353"/>
      <c r="FP25" s="353"/>
      <c r="FQ25" s="353"/>
      <c r="FR25" s="353"/>
      <c r="FS25" s="353"/>
      <c r="FT25" s="353"/>
      <c r="FU25" s="353"/>
      <c r="FV25" s="353"/>
      <c r="FW25" s="353"/>
      <c r="FX25" s="353"/>
      <c r="FY25" s="353"/>
      <c r="FZ25" s="353"/>
      <c r="GA25" s="353"/>
      <c r="GB25" s="353"/>
      <c r="GC25" s="353"/>
      <c r="GD25" s="353"/>
      <c r="GE25" s="353"/>
      <c r="GF25" s="353"/>
      <c r="GG25" s="353"/>
      <c r="GH25" s="353"/>
      <c r="GI25" s="353"/>
      <c r="GJ25" s="353"/>
      <c r="GK25" s="353"/>
      <c r="GL25" s="353"/>
      <c r="GM25" s="353"/>
      <c r="GN25" s="353"/>
      <c r="GO25" s="353"/>
      <c r="GP25" s="353"/>
      <c r="GQ25" s="353"/>
      <c r="GR25" s="353"/>
      <c r="GS25" s="353"/>
      <c r="GT25" s="353"/>
      <c r="GU25" s="353"/>
      <c r="GV25" s="353"/>
      <c r="GW25" s="353"/>
    </row>
    <row r="26" spans="1:205" s="2" customFormat="1" ht="10.5" x14ac:dyDescent="0.2">
      <c r="A26" s="353"/>
      <c r="B26" s="353"/>
      <c r="C26" s="353"/>
      <c r="D26" s="353"/>
      <c r="E26" s="353"/>
      <c r="F26" s="353"/>
      <c r="G26" s="353"/>
      <c r="H26" s="353"/>
      <c r="I26" s="353"/>
      <c r="J26" s="353"/>
      <c r="K26" s="353"/>
      <c r="L26" s="353"/>
      <c r="M26" s="353"/>
      <c r="N26" s="353"/>
      <c r="O26" s="353"/>
      <c r="P26" s="353"/>
      <c r="Q26" s="353"/>
      <c r="R26" s="353"/>
      <c r="S26" s="353"/>
      <c r="T26" s="353"/>
      <c r="U26" s="353"/>
      <c r="V26" s="353"/>
      <c r="W26" s="353"/>
      <c r="X26" s="353"/>
      <c r="Y26" s="353"/>
      <c r="Z26" s="353"/>
      <c r="AA26" s="353"/>
      <c r="AB26" s="353"/>
      <c r="AC26" s="353"/>
      <c r="AD26" s="353"/>
      <c r="AE26" s="353"/>
      <c r="AF26" s="353"/>
      <c r="AG26" s="353"/>
      <c r="AH26" s="353"/>
      <c r="AI26" s="353"/>
      <c r="AJ26" s="353"/>
      <c r="AK26" s="353"/>
      <c r="AL26" s="353"/>
      <c r="AM26" s="353"/>
      <c r="AN26" s="353"/>
      <c r="AO26" s="353"/>
      <c r="AP26" s="353"/>
      <c r="AQ26" s="353"/>
      <c r="AR26" s="353"/>
      <c r="AS26" s="353"/>
      <c r="AT26" s="353"/>
      <c r="AU26" s="353"/>
      <c r="AV26" s="353"/>
      <c r="AW26" s="353"/>
      <c r="AX26" s="353"/>
      <c r="AY26" s="353"/>
      <c r="AZ26" s="353"/>
      <c r="BA26" s="353"/>
      <c r="BB26" s="353"/>
      <c r="BC26" s="353"/>
      <c r="BD26" s="353"/>
      <c r="BE26" s="353"/>
      <c r="BF26" s="353"/>
      <c r="BG26" s="353"/>
      <c r="BH26" s="353"/>
      <c r="BI26" s="353"/>
      <c r="BJ26" s="353"/>
      <c r="BK26" s="353"/>
      <c r="BL26" s="353"/>
      <c r="BM26" s="353"/>
      <c r="BN26" s="353"/>
      <c r="BO26" s="353"/>
      <c r="BP26" s="353"/>
      <c r="BQ26" s="353"/>
      <c r="BR26" s="353"/>
      <c r="BS26" s="353"/>
      <c r="BT26" s="353"/>
      <c r="BU26" s="353"/>
      <c r="BV26" s="353"/>
      <c r="BW26" s="353"/>
      <c r="BX26" s="353"/>
      <c r="BY26" s="353"/>
      <c r="BZ26" s="353"/>
      <c r="CA26" s="353"/>
      <c r="CB26" s="353"/>
      <c r="CC26" s="353"/>
      <c r="CD26" s="353"/>
      <c r="CE26" s="353"/>
      <c r="CF26" s="353"/>
      <c r="CG26" s="353"/>
      <c r="CH26" s="353"/>
      <c r="CI26" s="353"/>
      <c r="CJ26" s="353"/>
      <c r="CK26" s="353"/>
      <c r="CL26" s="353"/>
      <c r="CM26" s="353"/>
      <c r="CN26" s="353"/>
      <c r="CO26" s="353"/>
      <c r="CP26" s="353"/>
      <c r="CQ26" s="353"/>
      <c r="CR26" s="353"/>
      <c r="CS26" s="353"/>
      <c r="CT26" s="353"/>
      <c r="CU26" s="353"/>
      <c r="CV26" s="353"/>
      <c r="CW26" s="353"/>
      <c r="CX26" s="353"/>
      <c r="CY26" s="353"/>
      <c r="CZ26" s="353"/>
      <c r="DA26" s="353"/>
      <c r="DB26" s="353"/>
      <c r="DC26" s="353"/>
      <c r="DD26" s="353"/>
      <c r="DE26" s="353"/>
      <c r="DF26" s="353"/>
      <c r="DG26" s="353"/>
      <c r="DH26" s="353"/>
      <c r="DI26" s="353"/>
      <c r="DJ26" s="353"/>
      <c r="DK26" s="353"/>
      <c r="DL26" s="353"/>
      <c r="DM26" s="353"/>
      <c r="DN26" s="353"/>
      <c r="DO26" s="353"/>
      <c r="DP26" s="353"/>
      <c r="DQ26" s="353"/>
      <c r="DR26" s="353"/>
      <c r="DS26" s="353"/>
      <c r="DT26" s="353"/>
      <c r="DU26" s="353"/>
      <c r="DV26" s="353"/>
      <c r="DW26" s="353"/>
      <c r="DX26" s="353"/>
      <c r="DY26" s="353"/>
      <c r="DZ26" s="353"/>
      <c r="EA26" s="353"/>
      <c r="EB26" s="353"/>
      <c r="EC26" s="353"/>
      <c r="ED26" s="353"/>
      <c r="EE26" s="353"/>
      <c r="EF26" s="353"/>
      <c r="EG26" s="353"/>
      <c r="EH26" s="353"/>
      <c r="EI26" s="353"/>
      <c r="EJ26" s="353"/>
      <c r="EK26" s="353"/>
      <c r="EL26" s="353"/>
      <c r="EM26" s="353"/>
      <c r="EN26" s="353"/>
      <c r="EO26" s="353"/>
      <c r="EP26" s="353"/>
      <c r="EQ26" s="353"/>
      <c r="ER26" s="353"/>
      <c r="ES26" s="353"/>
      <c r="ET26" s="353"/>
      <c r="EU26" s="353"/>
      <c r="EV26" s="353"/>
      <c r="EW26" s="353"/>
      <c r="EX26" s="353"/>
      <c r="EY26" s="353"/>
      <c r="EZ26" s="353"/>
      <c r="FA26" s="353"/>
      <c r="FB26" s="353"/>
      <c r="FC26" s="353"/>
      <c r="FD26" s="353"/>
      <c r="FE26" s="353"/>
      <c r="FF26" s="353"/>
      <c r="FG26" s="353"/>
      <c r="FH26" s="353"/>
      <c r="FI26" s="353" t="s">
        <v>369</v>
      </c>
      <c r="FJ26" s="353"/>
      <c r="FK26" s="353"/>
      <c r="FL26" s="353"/>
      <c r="FM26" s="353"/>
      <c r="FN26" s="353"/>
      <c r="FO26" s="353"/>
      <c r="FP26" s="353"/>
      <c r="FQ26" s="353"/>
      <c r="FR26" s="353"/>
      <c r="FS26" s="353"/>
      <c r="FT26" s="353"/>
      <c r="FU26" s="353"/>
      <c r="FV26" s="353"/>
      <c r="FW26" s="353"/>
      <c r="FX26" s="353"/>
      <c r="FY26" s="353"/>
      <c r="FZ26" s="353"/>
      <c r="GA26" s="353"/>
      <c r="GB26" s="353"/>
      <c r="GC26" s="353"/>
      <c r="GD26" s="353"/>
      <c r="GE26" s="353"/>
      <c r="GF26" s="353"/>
      <c r="GG26" s="353"/>
      <c r="GH26" s="353"/>
      <c r="GI26" s="353"/>
      <c r="GJ26" s="353"/>
      <c r="GK26" s="353"/>
      <c r="GL26" s="353"/>
      <c r="GM26" s="353"/>
      <c r="GN26" s="353"/>
      <c r="GO26" s="353"/>
      <c r="GP26" s="353"/>
      <c r="GQ26" s="353"/>
      <c r="GR26" s="353"/>
      <c r="GS26" s="353"/>
      <c r="GT26" s="353"/>
      <c r="GU26" s="353"/>
      <c r="GV26" s="353"/>
      <c r="GW26" s="353"/>
    </row>
    <row r="27" spans="1:205" s="2" customFormat="1" ht="10.5" x14ac:dyDescent="0.2">
      <c r="A27" s="353"/>
      <c r="B27" s="353"/>
      <c r="C27" s="353"/>
      <c r="D27" s="353"/>
      <c r="E27" s="353"/>
      <c r="F27" s="353"/>
      <c r="G27" s="353"/>
      <c r="H27" s="353"/>
      <c r="I27" s="353"/>
      <c r="J27" s="353"/>
      <c r="K27" s="353"/>
      <c r="L27" s="353"/>
      <c r="M27" s="353"/>
      <c r="N27" s="353"/>
      <c r="O27" s="353"/>
      <c r="P27" s="353"/>
      <c r="Q27" s="353"/>
      <c r="R27" s="353"/>
      <c r="S27" s="353"/>
      <c r="T27" s="353"/>
      <c r="U27" s="353"/>
      <c r="V27" s="353"/>
      <c r="W27" s="353"/>
      <c r="X27" s="353"/>
      <c r="Y27" s="353"/>
      <c r="Z27" s="353"/>
      <c r="AA27" s="353"/>
      <c r="AB27" s="353"/>
      <c r="AC27" s="353"/>
      <c r="AD27" s="353"/>
      <c r="AE27" s="353"/>
      <c r="AF27" s="353"/>
      <c r="AG27" s="353"/>
      <c r="AH27" s="353"/>
      <c r="AI27" s="353"/>
      <c r="AJ27" s="353"/>
      <c r="AK27" s="353"/>
      <c r="AL27" s="353"/>
      <c r="AM27" s="353"/>
      <c r="AN27" s="353"/>
      <c r="AO27" s="353"/>
      <c r="AP27" s="353"/>
      <c r="AQ27" s="353"/>
      <c r="AR27" s="353"/>
      <c r="AS27" s="353"/>
      <c r="AT27" s="353"/>
      <c r="AU27" s="353"/>
      <c r="AV27" s="353"/>
      <c r="AW27" s="353"/>
      <c r="AX27" s="353"/>
      <c r="AY27" s="353"/>
      <c r="AZ27" s="353"/>
      <c r="BA27" s="353"/>
      <c r="BB27" s="353"/>
      <c r="BC27" s="353"/>
      <c r="BD27" s="353"/>
      <c r="BE27" s="353"/>
      <c r="BF27" s="353"/>
      <c r="BG27" s="353"/>
      <c r="BH27" s="353"/>
      <c r="BI27" s="353"/>
      <c r="BJ27" s="353"/>
      <c r="BK27" s="353"/>
      <c r="BL27" s="353"/>
      <c r="BM27" s="353"/>
      <c r="BN27" s="353"/>
      <c r="BO27" s="353"/>
      <c r="BP27" s="353"/>
      <c r="BQ27" s="353"/>
      <c r="BR27" s="353"/>
      <c r="BS27" s="353"/>
      <c r="BT27" s="353"/>
      <c r="BU27" s="353"/>
      <c r="BV27" s="353"/>
      <c r="BW27" s="353"/>
      <c r="BX27" s="353"/>
      <c r="BY27" s="353"/>
      <c r="BZ27" s="353"/>
      <c r="CA27" s="353"/>
      <c r="CB27" s="353"/>
      <c r="CC27" s="353"/>
      <c r="CD27" s="353"/>
      <c r="CE27" s="353"/>
      <c r="CF27" s="353"/>
      <c r="CG27" s="353"/>
      <c r="CH27" s="353"/>
      <c r="CI27" s="353"/>
      <c r="CJ27" s="353"/>
      <c r="CK27" s="353"/>
      <c r="CL27" s="353"/>
      <c r="CM27" s="353"/>
      <c r="CN27" s="353"/>
      <c r="CO27" s="353"/>
      <c r="CP27" s="353"/>
      <c r="CQ27" s="353"/>
      <c r="CR27" s="353"/>
      <c r="CS27" s="353"/>
      <c r="CT27" s="353"/>
      <c r="CU27" s="353"/>
      <c r="CV27" s="353"/>
      <c r="CW27" s="353"/>
      <c r="CX27" s="353"/>
      <c r="CY27" s="353"/>
      <c r="CZ27" s="353"/>
      <c r="DA27" s="353"/>
      <c r="DB27" s="353"/>
      <c r="DC27" s="353"/>
      <c r="DD27" s="353"/>
      <c r="DE27" s="353"/>
      <c r="DF27" s="353"/>
      <c r="DG27" s="353"/>
      <c r="DH27" s="353"/>
      <c r="DI27" s="353"/>
      <c r="DJ27" s="353"/>
      <c r="DK27" s="353"/>
      <c r="DL27" s="353"/>
      <c r="DM27" s="353"/>
      <c r="DN27" s="353"/>
      <c r="DO27" s="353"/>
      <c r="DP27" s="353"/>
      <c r="DQ27" s="353"/>
      <c r="DR27" s="353"/>
      <c r="DS27" s="353"/>
      <c r="DT27" s="353"/>
      <c r="DU27" s="353"/>
      <c r="DV27" s="353"/>
      <c r="DW27" s="353"/>
      <c r="DX27" s="353"/>
      <c r="DY27" s="353"/>
      <c r="DZ27" s="353"/>
      <c r="EA27" s="353"/>
      <c r="EB27" s="353"/>
      <c r="EC27" s="353"/>
      <c r="ED27" s="353"/>
      <c r="EE27" s="353"/>
      <c r="EF27" s="353"/>
      <c r="EG27" s="353"/>
      <c r="EH27" s="353"/>
      <c r="EI27" s="353"/>
      <c r="EJ27" s="353"/>
      <c r="EK27" s="353"/>
      <c r="EL27" s="353"/>
      <c r="EM27" s="353"/>
      <c r="EN27" s="353"/>
      <c r="EO27" s="353"/>
      <c r="EP27" s="353"/>
      <c r="EQ27" s="353"/>
      <c r="ER27" s="353"/>
      <c r="ES27" s="353"/>
      <c r="ET27" s="353"/>
      <c r="EU27" s="353"/>
      <c r="EV27" s="353"/>
      <c r="EW27" s="353"/>
      <c r="EX27" s="353"/>
      <c r="EY27" s="353"/>
      <c r="EZ27" s="353"/>
      <c r="FA27" s="353"/>
      <c r="FB27" s="353"/>
      <c r="FC27" s="353"/>
      <c r="FD27" s="353"/>
      <c r="FE27" s="353"/>
      <c r="FF27" s="353"/>
      <c r="FG27" s="353"/>
      <c r="FH27" s="353"/>
      <c r="FI27" s="353" t="s">
        <v>368</v>
      </c>
      <c r="FJ27" s="353"/>
      <c r="FK27" s="353"/>
      <c r="FL27" s="353"/>
      <c r="FM27" s="353"/>
      <c r="FN27" s="353"/>
      <c r="FO27" s="353"/>
      <c r="FP27" s="353"/>
      <c r="FQ27" s="353"/>
      <c r="FR27" s="353"/>
      <c r="FS27" s="353"/>
      <c r="FT27" s="353"/>
      <c r="FU27" s="353"/>
      <c r="FV27" s="353"/>
      <c r="FW27" s="353"/>
      <c r="FX27" s="353"/>
      <c r="FY27" s="353"/>
      <c r="FZ27" s="353"/>
      <c r="GA27" s="353"/>
      <c r="GB27" s="353"/>
      <c r="GC27" s="353"/>
      <c r="GD27" s="353"/>
      <c r="GE27" s="353"/>
      <c r="GF27" s="353"/>
      <c r="GG27" s="353"/>
      <c r="GH27" s="353"/>
      <c r="GI27" s="353"/>
      <c r="GJ27" s="353"/>
      <c r="GK27" s="353"/>
      <c r="GL27" s="353"/>
      <c r="GM27" s="353"/>
      <c r="GN27" s="353"/>
      <c r="GO27" s="353"/>
      <c r="GP27" s="353"/>
      <c r="GQ27" s="353"/>
      <c r="GR27" s="353"/>
      <c r="GS27" s="353"/>
      <c r="GT27" s="353"/>
      <c r="GU27" s="353"/>
      <c r="GV27" s="353"/>
      <c r="GW27" s="353"/>
    </row>
    <row r="28" spans="1:205" s="2" customFormat="1" ht="10.5" x14ac:dyDescent="0.2">
      <c r="A28" s="351">
        <v>1</v>
      </c>
      <c r="B28" s="351"/>
      <c r="C28" s="351"/>
      <c r="D28" s="351"/>
      <c r="E28" s="351">
        <v>2</v>
      </c>
      <c r="F28" s="351"/>
      <c r="G28" s="351"/>
      <c r="H28" s="351"/>
      <c r="I28" s="351"/>
      <c r="J28" s="351"/>
      <c r="K28" s="351"/>
      <c r="L28" s="351"/>
      <c r="M28" s="351"/>
      <c r="N28" s="351"/>
      <c r="O28" s="351"/>
      <c r="P28" s="351"/>
      <c r="Q28" s="351"/>
      <c r="R28" s="351"/>
      <c r="S28" s="351"/>
      <c r="T28" s="351"/>
      <c r="U28" s="351"/>
      <c r="V28" s="351"/>
      <c r="W28" s="351"/>
      <c r="X28" s="351"/>
      <c r="Y28" s="351">
        <v>3</v>
      </c>
      <c r="Z28" s="351"/>
      <c r="AA28" s="351"/>
      <c r="AB28" s="351"/>
      <c r="AC28" s="351"/>
      <c r="AD28" s="351"/>
      <c r="AE28" s="351">
        <v>4</v>
      </c>
      <c r="AF28" s="351"/>
      <c r="AG28" s="351"/>
      <c r="AH28" s="351"/>
      <c r="AI28" s="351"/>
      <c r="AJ28" s="351"/>
      <c r="AK28" s="351">
        <v>5</v>
      </c>
      <c r="AL28" s="351"/>
      <c r="AM28" s="351"/>
      <c r="AN28" s="351"/>
      <c r="AO28" s="351"/>
      <c r="AP28" s="351"/>
      <c r="AQ28" s="351">
        <v>6</v>
      </c>
      <c r="AR28" s="351"/>
      <c r="AS28" s="351"/>
      <c r="AT28" s="351"/>
      <c r="AU28" s="351"/>
      <c r="AV28" s="351"/>
      <c r="AW28" s="352" t="s">
        <v>7</v>
      </c>
      <c r="AX28" s="352"/>
      <c r="AY28" s="352"/>
      <c r="AZ28" s="352"/>
      <c r="BA28" s="352"/>
      <c r="BB28" s="352"/>
      <c r="BC28" s="352"/>
      <c r="BD28" s="352"/>
      <c r="BE28" s="352" t="s">
        <v>8</v>
      </c>
      <c r="BF28" s="352"/>
      <c r="BG28" s="352"/>
      <c r="BH28" s="352"/>
      <c r="BI28" s="352"/>
      <c r="BJ28" s="352"/>
      <c r="BK28" s="352"/>
      <c r="BL28" s="352"/>
      <c r="BM28" s="352" t="s">
        <v>9</v>
      </c>
      <c r="BN28" s="352"/>
      <c r="BO28" s="352"/>
      <c r="BP28" s="352"/>
      <c r="BQ28" s="352"/>
      <c r="BR28" s="352"/>
      <c r="BS28" s="352"/>
      <c r="BT28" s="352"/>
      <c r="BU28" s="352" t="s">
        <v>10</v>
      </c>
      <c r="BV28" s="352"/>
      <c r="BW28" s="352"/>
      <c r="BX28" s="352"/>
      <c r="BY28" s="352"/>
      <c r="BZ28" s="352"/>
      <c r="CA28" s="352"/>
      <c r="CB28" s="352"/>
      <c r="CC28" s="352"/>
      <c r="CD28" s="352" t="s">
        <v>367</v>
      </c>
      <c r="CE28" s="352"/>
      <c r="CF28" s="352"/>
      <c r="CG28" s="352"/>
      <c r="CH28" s="352"/>
      <c r="CI28" s="352"/>
      <c r="CJ28" s="352"/>
      <c r="CK28" s="352"/>
      <c r="CL28" s="352" t="s">
        <v>366</v>
      </c>
      <c r="CM28" s="352"/>
      <c r="CN28" s="352"/>
      <c r="CO28" s="352"/>
      <c r="CP28" s="352"/>
      <c r="CQ28" s="352"/>
      <c r="CR28" s="352"/>
      <c r="CS28" s="352"/>
      <c r="CT28" s="352" t="s">
        <v>365</v>
      </c>
      <c r="CU28" s="352"/>
      <c r="CV28" s="352"/>
      <c r="CW28" s="352"/>
      <c r="CX28" s="352"/>
      <c r="CY28" s="352"/>
      <c r="CZ28" s="352"/>
      <c r="DA28" s="352"/>
      <c r="DB28" s="352" t="s">
        <v>364</v>
      </c>
      <c r="DC28" s="352"/>
      <c r="DD28" s="352"/>
      <c r="DE28" s="352"/>
      <c r="DF28" s="352"/>
      <c r="DG28" s="352"/>
      <c r="DH28" s="352"/>
      <c r="DI28" s="352"/>
      <c r="DJ28" s="352" t="s">
        <v>363</v>
      </c>
      <c r="DK28" s="352"/>
      <c r="DL28" s="352"/>
      <c r="DM28" s="352"/>
      <c r="DN28" s="352"/>
      <c r="DO28" s="352"/>
      <c r="DP28" s="352"/>
      <c r="DQ28" s="352"/>
      <c r="DR28" s="352"/>
      <c r="DS28" s="352" t="s">
        <v>362</v>
      </c>
      <c r="DT28" s="352"/>
      <c r="DU28" s="352"/>
      <c r="DV28" s="352"/>
      <c r="DW28" s="352"/>
      <c r="DX28" s="352"/>
      <c r="DY28" s="352"/>
      <c r="DZ28" s="352"/>
      <c r="EA28" s="352" t="s">
        <v>361</v>
      </c>
      <c r="EB28" s="352"/>
      <c r="EC28" s="352"/>
      <c r="ED28" s="352"/>
      <c r="EE28" s="352"/>
      <c r="EF28" s="352"/>
      <c r="EG28" s="352"/>
      <c r="EH28" s="352"/>
      <c r="EI28" s="352" t="s">
        <v>360</v>
      </c>
      <c r="EJ28" s="352"/>
      <c r="EK28" s="352"/>
      <c r="EL28" s="352"/>
      <c r="EM28" s="352"/>
      <c r="EN28" s="352"/>
      <c r="EO28" s="352"/>
      <c r="EP28" s="352"/>
      <c r="EQ28" s="352"/>
      <c r="ER28" s="352" t="s">
        <v>359</v>
      </c>
      <c r="ES28" s="352"/>
      <c r="ET28" s="352"/>
      <c r="EU28" s="352"/>
      <c r="EV28" s="352"/>
      <c r="EW28" s="352"/>
      <c r="EX28" s="352"/>
      <c r="EY28" s="352"/>
      <c r="EZ28" s="352" t="s">
        <v>358</v>
      </c>
      <c r="FA28" s="352"/>
      <c r="FB28" s="352"/>
      <c r="FC28" s="352"/>
      <c r="FD28" s="352"/>
      <c r="FE28" s="352"/>
      <c r="FF28" s="352"/>
      <c r="FG28" s="352"/>
      <c r="FH28" s="352"/>
      <c r="FI28" s="352" t="s">
        <v>357</v>
      </c>
      <c r="FJ28" s="352"/>
      <c r="FK28" s="352"/>
      <c r="FL28" s="352"/>
      <c r="FM28" s="352"/>
      <c r="FN28" s="352"/>
      <c r="FO28" s="352"/>
      <c r="FP28" s="352"/>
      <c r="FQ28" s="352"/>
      <c r="FR28" s="352"/>
      <c r="FS28" s="352"/>
      <c r="FT28" s="352"/>
      <c r="FU28" s="352"/>
      <c r="FV28" s="352"/>
      <c r="FW28" s="352"/>
      <c r="FX28" s="352" t="s">
        <v>356</v>
      </c>
      <c r="FY28" s="352"/>
      <c r="FZ28" s="352"/>
      <c r="GA28" s="352"/>
      <c r="GB28" s="352"/>
      <c r="GC28" s="352"/>
      <c r="GD28" s="352"/>
      <c r="GE28" s="352"/>
      <c r="GF28" s="352" t="s">
        <v>355</v>
      </c>
      <c r="GG28" s="352"/>
      <c r="GH28" s="352"/>
      <c r="GI28" s="352"/>
      <c r="GJ28" s="352"/>
      <c r="GK28" s="352"/>
      <c r="GL28" s="352"/>
      <c r="GM28" s="352"/>
      <c r="GN28" s="352"/>
      <c r="GO28" s="351">
        <v>9</v>
      </c>
      <c r="GP28" s="351"/>
      <c r="GQ28" s="351"/>
      <c r="GR28" s="351"/>
      <c r="GS28" s="351"/>
      <c r="GT28" s="351"/>
      <c r="GU28" s="351"/>
      <c r="GV28" s="351"/>
      <c r="GW28" s="351"/>
    </row>
    <row r="29" spans="1:205" s="2" customFormat="1" ht="10.5" x14ac:dyDescent="0.2">
      <c r="A29" s="335" t="s">
        <v>96</v>
      </c>
      <c r="B29" s="335"/>
      <c r="C29" s="335"/>
      <c r="D29" s="335"/>
      <c r="E29" s="335"/>
      <c r="F29" s="335"/>
      <c r="G29" s="335"/>
      <c r="H29" s="335"/>
      <c r="I29" s="335"/>
      <c r="J29" s="335"/>
      <c r="K29" s="335"/>
      <c r="L29" s="335"/>
      <c r="M29" s="335"/>
      <c r="N29" s="335"/>
      <c r="O29" s="335"/>
      <c r="P29" s="335"/>
      <c r="Q29" s="335"/>
      <c r="R29" s="335"/>
      <c r="S29" s="335"/>
      <c r="T29" s="335"/>
      <c r="U29" s="335"/>
      <c r="V29" s="335"/>
      <c r="W29" s="335"/>
      <c r="X29" s="335"/>
      <c r="Y29" s="335"/>
      <c r="Z29" s="335"/>
      <c r="AA29" s="335"/>
      <c r="AB29" s="335"/>
      <c r="AC29" s="335"/>
      <c r="AD29" s="335"/>
      <c r="AE29" s="335"/>
      <c r="AF29" s="335"/>
      <c r="AG29" s="335"/>
      <c r="AH29" s="335"/>
      <c r="AI29" s="335"/>
      <c r="AJ29" s="335"/>
      <c r="AK29" s="335"/>
      <c r="AL29" s="335"/>
      <c r="AM29" s="335"/>
      <c r="AN29" s="335"/>
      <c r="AO29" s="335"/>
      <c r="AP29" s="335"/>
      <c r="AQ29" s="335"/>
      <c r="AR29" s="335"/>
      <c r="AS29" s="335"/>
      <c r="AT29" s="335"/>
      <c r="AU29" s="335"/>
      <c r="AV29" s="335"/>
      <c r="AW29" s="335"/>
      <c r="AX29" s="335"/>
      <c r="AY29" s="335"/>
      <c r="AZ29" s="335"/>
      <c r="BA29" s="335"/>
      <c r="BB29" s="335"/>
      <c r="BC29" s="335"/>
      <c r="BD29" s="335"/>
      <c r="BE29" s="335"/>
      <c r="BF29" s="335"/>
      <c r="BG29" s="335"/>
      <c r="BH29" s="335"/>
      <c r="BI29" s="335"/>
      <c r="BJ29" s="335"/>
      <c r="BK29" s="335"/>
      <c r="BL29" s="335"/>
      <c r="BM29" s="335"/>
      <c r="BN29" s="335"/>
      <c r="BO29" s="335"/>
      <c r="BP29" s="335"/>
      <c r="BQ29" s="335"/>
      <c r="BR29" s="335"/>
      <c r="BS29" s="335"/>
      <c r="BT29" s="335"/>
      <c r="BU29" s="335"/>
      <c r="BV29" s="335"/>
      <c r="BW29" s="335"/>
      <c r="BX29" s="335"/>
      <c r="BY29" s="335"/>
      <c r="BZ29" s="335"/>
      <c r="CA29" s="335"/>
      <c r="CB29" s="335"/>
      <c r="CC29" s="335"/>
      <c r="CD29" s="335"/>
      <c r="CE29" s="335"/>
      <c r="CF29" s="335"/>
      <c r="CG29" s="335"/>
      <c r="CH29" s="335"/>
      <c r="CI29" s="335"/>
      <c r="CJ29" s="335"/>
      <c r="CK29" s="335"/>
      <c r="CL29" s="335"/>
      <c r="CM29" s="335"/>
      <c r="CN29" s="335"/>
      <c r="CO29" s="335"/>
      <c r="CP29" s="335"/>
      <c r="CQ29" s="335"/>
      <c r="CR29" s="335"/>
      <c r="CS29" s="335"/>
      <c r="CT29" s="335"/>
      <c r="CU29" s="335"/>
      <c r="CV29" s="335"/>
      <c r="CW29" s="335"/>
      <c r="CX29" s="335"/>
      <c r="CY29" s="335"/>
      <c r="CZ29" s="335"/>
      <c r="DA29" s="335"/>
      <c r="DB29" s="335"/>
      <c r="DC29" s="335"/>
      <c r="DD29" s="335"/>
      <c r="DE29" s="335"/>
      <c r="DF29" s="335"/>
      <c r="DG29" s="335"/>
      <c r="DH29" s="335"/>
      <c r="DI29" s="335"/>
      <c r="DJ29" s="335"/>
      <c r="DK29" s="335"/>
      <c r="DL29" s="335"/>
      <c r="DM29" s="335"/>
      <c r="DN29" s="335"/>
      <c r="DO29" s="335"/>
      <c r="DP29" s="335"/>
      <c r="DQ29" s="335"/>
      <c r="DR29" s="335"/>
      <c r="DS29" s="335"/>
      <c r="DT29" s="335"/>
      <c r="DU29" s="335"/>
      <c r="DV29" s="335"/>
      <c r="DW29" s="335"/>
      <c r="DX29" s="335"/>
      <c r="DY29" s="335"/>
      <c r="DZ29" s="335"/>
      <c r="EA29" s="335"/>
      <c r="EB29" s="335"/>
      <c r="EC29" s="335"/>
      <c r="ED29" s="335"/>
      <c r="EE29" s="335"/>
      <c r="EF29" s="335"/>
      <c r="EG29" s="335"/>
      <c r="EH29" s="335"/>
      <c r="EI29" s="335"/>
      <c r="EJ29" s="335"/>
      <c r="EK29" s="335"/>
      <c r="EL29" s="335"/>
      <c r="EM29" s="335"/>
      <c r="EN29" s="335"/>
      <c r="EO29" s="335"/>
      <c r="EP29" s="335"/>
      <c r="EQ29" s="335"/>
      <c r="ER29" s="335"/>
      <c r="ES29" s="335"/>
      <c r="ET29" s="335"/>
      <c r="EU29" s="335"/>
      <c r="EV29" s="335"/>
      <c r="EW29" s="335"/>
      <c r="EX29" s="335"/>
      <c r="EY29" s="335"/>
      <c r="EZ29" s="335"/>
      <c r="FA29" s="335"/>
      <c r="FB29" s="335"/>
      <c r="FC29" s="335"/>
      <c r="FD29" s="335"/>
      <c r="FE29" s="335"/>
      <c r="FF29" s="335"/>
      <c r="FG29" s="335"/>
      <c r="FH29" s="335"/>
      <c r="FI29" s="335"/>
      <c r="FJ29" s="335"/>
      <c r="FK29" s="335"/>
      <c r="FL29" s="335"/>
      <c r="FM29" s="335"/>
      <c r="FN29" s="335"/>
      <c r="FO29" s="335"/>
      <c r="FP29" s="335"/>
      <c r="FQ29" s="335"/>
      <c r="FR29" s="335"/>
      <c r="FS29" s="335"/>
      <c r="FT29" s="335"/>
      <c r="FU29" s="335"/>
      <c r="FV29" s="335"/>
      <c r="FW29" s="335"/>
      <c r="FX29" s="335"/>
      <c r="FY29" s="335"/>
      <c r="FZ29" s="335"/>
      <c r="GA29" s="335"/>
      <c r="GB29" s="335"/>
      <c r="GC29" s="335"/>
      <c r="GD29" s="335"/>
      <c r="GE29" s="335"/>
      <c r="GF29" s="335"/>
      <c r="GG29" s="335"/>
      <c r="GH29" s="335"/>
      <c r="GI29" s="335"/>
      <c r="GJ29" s="335"/>
      <c r="GK29" s="335"/>
      <c r="GL29" s="335"/>
      <c r="GM29" s="335"/>
      <c r="GN29" s="335"/>
      <c r="GO29" s="335"/>
      <c r="GP29" s="335"/>
      <c r="GQ29" s="335"/>
      <c r="GR29" s="335"/>
      <c r="GS29" s="335"/>
      <c r="GT29" s="335"/>
      <c r="GU29" s="335"/>
      <c r="GV29" s="335"/>
      <c r="GW29" s="335"/>
    </row>
    <row r="30" spans="1:205" s="2" customFormat="1" ht="10.5" x14ac:dyDescent="0.2">
      <c r="A30" s="335" t="s">
        <v>37</v>
      </c>
      <c r="B30" s="335"/>
      <c r="C30" s="335"/>
      <c r="D30" s="335"/>
      <c r="E30" s="335"/>
      <c r="F30" s="335"/>
      <c r="G30" s="335"/>
      <c r="H30" s="335"/>
      <c r="I30" s="335"/>
      <c r="J30" s="335"/>
      <c r="K30" s="335"/>
      <c r="L30" s="335"/>
      <c r="M30" s="335"/>
      <c r="N30" s="335"/>
      <c r="O30" s="335"/>
      <c r="P30" s="335"/>
      <c r="Q30" s="335"/>
      <c r="R30" s="335"/>
      <c r="S30" s="335"/>
      <c r="T30" s="335"/>
      <c r="U30" s="335"/>
      <c r="V30" s="335"/>
      <c r="W30" s="335"/>
      <c r="X30" s="335"/>
      <c r="Y30" s="335"/>
      <c r="Z30" s="335"/>
      <c r="AA30" s="335"/>
      <c r="AB30" s="335"/>
      <c r="AC30" s="335"/>
      <c r="AD30" s="335"/>
      <c r="AE30" s="335"/>
      <c r="AF30" s="335"/>
      <c r="AG30" s="335"/>
      <c r="AH30" s="335"/>
      <c r="AI30" s="335"/>
      <c r="AJ30" s="335"/>
      <c r="AK30" s="335"/>
      <c r="AL30" s="335"/>
      <c r="AM30" s="335"/>
      <c r="AN30" s="335"/>
      <c r="AO30" s="335"/>
      <c r="AP30" s="335"/>
      <c r="AQ30" s="335"/>
      <c r="AR30" s="335"/>
      <c r="AS30" s="335"/>
      <c r="AT30" s="335"/>
      <c r="AU30" s="335"/>
      <c r="AV30" s="335"/>
      <c r="AW30" s="335"/>
      <c r="AX30" s="335"/>
      <c r="AY30" s="335"/>
      <c r="AZ30" s="335"/>
      <c r="BA30" s="335"/>
      <c r="BB30" s="335"/>
      <c r="BC30" s="335"/>
      <c r="BD30" s="335"/>
      <c r="BE30" s="335"/>
      <c r="BF30" s="335"/>
      <c r="BG30" s="335"/>
      <c r="BH30" s="335"/>
      <c r="BI30" s="335"/>
      <c r="BJ30" s="335"/>
      <c r="BK30" s="335"/>
      <c r="BL30" s="335"/>
      <c r="BM30" s="335"/>
      <c r="BN30" s="335"/>
      <c r="BO30" s="335"/>
      <c r="BP30" s="335"/>
      <c r="BQ30" s="335"/>
      <c r="BR30" s="335"/>
      <c r="BS30" s="335"/>
      <c r="BT30" s="335"/>
      <c r="BU30" s="335"/>
      <c r="BV30" s="335"/>
      <c r="BW30" s="335"/>
      <c r="BX30" s="335"/>
      <c r="BY30" s="335"/>
      <c r="BZ30" s="335"/>
      <c r="CA30" s="335"/>
      <c r="CB30" s="335"/>
      <c r="CC30" s="335"/>
      <c r="CD30" s="335"/>
      <c r="CE30" s="335"/>
      <c r="CF30" s="335"/>
      <c r="CG30" s="335"/>
      <c r="CH30" s="335"/>
      <c r="CI30" s="335"/>
      <c r="CJ30" s="335"/>
      <c r="CK30" s="335"/>
      <c r="CL30" s="335"/>
      <c r="CM30" s="335"/>
      <c r="CN30" s="335"/>
      <c r="CO30" s="335"/>
      <c r="CP30" s="335"/>
      <c r="CQ30" s="335"/>
      <c r="CR30" s="335"/>
      <c r="CS30" s="335"/>
      <c r="CT30" s="335"/>
      <c r="CU30" s="335"/>
      <c r="CV30" s="335"/>
      <c r="CW30" s="335"/>
      <c r="CX30" s="335"/>
      <c r="CY30" s="335"/>
      <c r="CZ30" s="335"/>
      <c r="DA30" s="335"/>
      <c r="DB30" s="335"/>
      <c r="DC30" s="335"/>
      <c r="DD30" s="335"/>
      <c r="DE30" s="335"/>
      <c r="DF30" s="335"/>
      <c r="DG30" s="335"/>
      <c r="DH30" s="335"/>
      <c r="DI30" s="335"/>
      <c r="DJ30" s="335"/>
      <c r="DK30" s="335"/>
      <c r="DL30" s="335"/>
      <c r="DM30" s="335"/>
      <c r="DN30" s="335"/>
      <c r="DO30" s="335"/>
      <c r="DP30" s="335"/>
      <c r="DQ30" s="335"/>
      <c r="DR30" s="335"/>
      <c r="DS30" s="335"/>
      <c r="DT30" s="335"/>
      <c r="DU30" s="335"/>
      <c r="DV30" s="335"/>
      <c r="DW30" s="335"/>
      <c r="DX30" s="335"/>
      <c r="DY30" s="335"/>
      <c r="DZ30" s="335"/>
      <c r="EA30" s="335"/>
      <c r="EB30" s="335"/>
      <c r="EC30" s="335"/>
      <c r="ED30" s="335"/>
      <c r="EE30" s="335"/>
      <c r="EF30" s="335"/>
      <c r="EG30" s="335"/>
      <c r="EH30" s="335"/>
      <c r="EI30" s="335"/>
      <c r="EJ30" s="335"/>
      <c r="EK30" s="335"/>
      <c r="EL30" s="335"/>
      <c r="EM30" s="335"/>
      <c r="EN30" s="335"/>
      <c r="EO30" s="335"/>
      <c r="EP30" s="335"/>
      <c r="EQ30" s="335"/>
      <c r="ER30" s="335"/>
      <c r="ES30" s="335"/>
      <c r="ET30" s="335"/>
      <c r="EU30" s="335"/>
      <c r="EV30" s="335"/>
      <c r="EW30" s="335"/>
      <c r="EX30" s="335"/>
      <c r="EY30" s="335"/>
      <c r="EZ30" s="335"/>
      <c r="FA30" s="335"/>
      <c r="FB30" s="335"/>
      <c r="FC30" s="335"/>
      <c r="FD30" s="335"/>
      <c r="FE30" s="335"/>
      <c r="FF30" s="335"/>
      <c r="FG30" s="335"/>
      <c r="FH30" s="335"/>
      <c r="FI30" s="335"/>
      <c r="FJ30" s="335"/>
      <c r="FK30" s="335"/>
      <c r="FL30" s="335"/>
      <c r="FM30" s="335"/>
      <c r="FN30" s="335"/>
      <c r="FO30" s="335"/>
      <c r="FP30" s="335"/>
      <c r="FQ30" s="335"/>
      <c r="FR30" s="335"/>
      <c r="FS30" s="335"/>
      <c r="FT30" s="335"/>
      <c r="FU30" s="335"/>
      <c r="FV30" s="335"/>
      <c r="FW30" s="335"/>
      <c r="FX30" s="335"/>
      <c r="FY30" s="335"/>
      <c r="FZ30" s="335"/>
      <c r="GA30" s="335"/>
      <c r="GB30" s="335"/>
      <c r="GC30" s="335"/>
      <c r="GD30" s="335"/>
      <c r="GE30" s="335"/>
      <c r="GF30" s="335"/>
      <c r="GG30" s="335"/>
      <c r="GH30" s="335"/>
      <c r="GI30" s="335"/>
      <c r="GJ30" s="335"/>
      <c r="GK30" s="335"/>
      <c r="GL30" s="335"/>
      <c r="GM30" s="335"/>
      <c r="GN30" s="335"/>
      <c r="GO30" s="335"/>
      <c r="GP30" s="335"/>
      <c r="GQ30" s="335"/>
      <c r="GR30" s="335"/>
      <c r="GS30" s="335"/>
      <c r="GT30" s="335"/>
      <c r="GU30" s="335"/>
      <c r="GV30" s="335"/>
      <c r="GW30" s="335"/>
    </row>
    <row r="31" spans="1:205" s="2" customFormat="1" ht="10.5" hidden="1" customHeight="1" x14ac:dyDescent="0.2">
      <c r="A31" s="346" t="s">
        <v>33</v>
      </c>
      <c r="B31" s="346"/>
      <c r="C31" s="346"/>
      <c r="D31" s="346"/>
      <c r="E31" s="335"/>
      <c r="F31" s="335"/>
      <c r="G31" s="335"/>
      <c r="H31" s="335"/>
      <c r="I31" s="335"/>
      <c r="J31" s="335"/>
      <c r="K31" s="335"/>
      <c r="L31" s="335"/>
      <c r="M31" s="335"/>
      <c r="N31" s="335"/>
      <c r="O31" s="335"/>
      <c r="P31" s="335"/>
      <c r="Q31" s="335"/>
      <c r="R31" s="335"/>
      <c r="S31" s="335"/>
      <c r="T31" s="335"/>
      <c r="U31" s="335"/>
      <c r="V31" s="335"/>
      <c r="W31" s="335"/>
      <c r="X31" s="335"/>
      <c r="Y31" s="337"/>
      <c r="Z31" s="337"/>
      <c r="AA31" s="337"/>
      <c r="AB31" s="337"/>
      <c r="AC31" s="337"/>
      <c r="AD31" s="337"/>
      <c r="AE31" s="337"/>
      <c r="AF31" s="337"/>
      <c r="AG31" s="337"/>
      <c r="AH31" s="337"/>
      <c r="AI31" s="337"/>
      <c r="AJ31" s="337"/>
      <c r="AK31" s="337"/>
      <c r="AL31" s="337"/>
      <c r="AM31" s="337"/>
      <c r="AN31" s="337"/>
      <c r="AO31" s="337"/>
      <c r="AP31" s="337"/>
      <c r="AQ31" s="337"/>
      <c r="AR31" s="337"/>
      <c r="AS31" s="337"/>
      <c r="AT31" s="337"/>
      <c r="AU31" s="337"/>
      <c r="AV31" s="337"/>
      <c r="AW31" s="336"/>
      <c r="AX31" s="336"/>
      <c r="AY31" s="336"/>
      <c r="AZ31" s="336"/>
      <c r="BA31" s="336"/>
      <c r="BB31" s="336"/>
      <c r="BC31" s="336"/>
      <c r="BD31" s="336"/>
      <c r="BE31" s="336"/>
      <c r="BF31" s="336"/>
      <c r="BG31" s="336"/>
      <c r="BH31" s="336"/>
      <c r="BI31" s="336"/>
      <c r="BJ31" s="336"/>
      <c r="BK31" s="336"/>
      <c r="BL31" s="336"/>
      <c r="BM31" s="336"/>
      <c r="BN31" s="336"/>
      <c r="BO31" s="336"/>
      <c r="BP31" s="336"/>
      <c r="BQ31" s="336"/>
      <c r="BR31" s="336"/>
      <c r="BS31" s="336"/>
      <c r="BT31" s="336"/>
      <c r="BU31" s="335"/>
      <c r="BV31" s="335"/>
      <c r="BW31" s="335"/>
      <c r="BX31" s="335"/>
      <c r="BY31" s="335"/>
      <c r="BZ31" s="335"/>
      <c r="CA31" s="335"/>
      <c r="CB31" s="335"/>
      <c r="CC31" s="335"/>
      <c r="CD31" s="336"/>
      <c r="CE31" s="336"/>
      <c r="CF31" s="336"/>
      <c r="CG31" s="336"/>
      <c r="CH31" s="336"/>
      <c r="CI31" s="336"/>
      <c r="CJ31" s="336"/>
      <c r="CK31" s="336"/>
      <c r="CL31" s="336"/>
      <c r="CM31" s="336"/>
      <c r="CN31" s="336"/>
      <c r="CO31" s="336"/>
      <c r="CP31" s="336"/>
      <c r="CQ31" s="336"/>
      <c r="CR31" s="336"/>
      <c r="CS31" s="336"/>
      <c r="CT31" s="336"/>
      <c r="CU31" s="336"/>
      <c r="CV31" s="336"/>
      <c r="CW31" s="336"/>
      <c r="CX31" s="336"/>
      <c r="CY31" s="336"/>
      <c r="CZ31" s="336"/>
      <c r="DA31" s="336"/>
      <c r="DB31" s="336"/>
      <c r="DC31" s="336"/>
      <c r="DD31" s="336"/>
      <c r="DE31" s="336"/>
      <c r="DF31" s="336"/>
      <c r="DG31" s="336"/>
      <c r="DH31" s="336"/>
      <c r="DI31" s="336"/>
      <c r="DJ31" s="336"/>
      <c r="DK31" s="336"/>
      <c r="DL31" s="336"/>
      <c r="DM31" s="336"/>
      <c r="DN31" s="336"/>
      <c r="DO31" s="336"/>
      <c r="DP31" s="336"/>
      <c r="DQ31" s="336"/>
      <c r="DR31" s="336"/>
      <c r="DS31" s="336"/>
      <c r="DT31" s="336"/>
      <c r="DU31" s="336"/>
      <c r="DV31" s="336"/>
      <c r="DW31" s="336"/>
      <c r="DX31" s="336"/>
      <c r="DY31" s="336"/>
      <c r="DZ31" s="336"/>
      <c r="EA31" s="336"/>
      <c r="EB31" s="336"/>
      <c r="EC31" s="336"/>
      <c r="ED31" s="336"/>
      <c r="EE31" s="336"/>
      <c r="EF31" s="336"/>
      <c r="EG31" s="336"/>
      <c r="EH31" s="336"/>
      <c r="EI31" s="336"/>
      <c r="EJ31" s="336"/>
      <c r="EK31" s="336"/>
      <c r="EL31" s="336"/>
      <c r="EM31" s="336"/>
      <c r="EN31" s="336"/>
      <c r="EO31" s="336"/>
      <c r="EP31" s="336"/>
      <c r="EQ31" s="336"/>
      <c r="ER31" s="336"/>
      <c r="ES31" s="336"/>
      <c r="ET31" s="336"/>
      <c r="EU31" s="336"/>
      <c r="EV31" s="336"/>
      <c r="EW31" s="336"/>
      <c r="EX31" s="336"/>
      <c r="EY31" s="336"/>
      <c r="EZ31" s="336"/>
      <c r="FA31" s="336"/>
      <c r="FB31" s="336"/>
      <c r="FC31" s="336"/>
      <c r="FD31" s="336"/>
      <c r="FE31" s="336"/>
      <c r="FF31" s="336"/>
      <c r="FG31" s="336"/>
      <c r="FH31" s="336"/>
      <c r="FI31" s="336"/>
      <c r="FJ31" s="336"/>
      <c r="FK31" s="336"/>
      <c r="FL31" s="336"/>
      <c r="FM31" s="336"/>
      <c r="FN31" s="336"/>
      <c r="FO31" s="336"/>
      <c r="FP31" s="336"/>
      <c r="FQ31" s="336"/>
      <c r="FR31" s="336"/>
      <c r="FS31" s="336"/>
      <c r="FT31" s="336"/>
      <c r="FU31" s="336"/>
      <c r="FV31" s="336"/>
      <c r="FW31" s="336"/>
      <c r="FX31" s="336"/>
      <c r="FY31" s="336"/>
      <c r="FZ31" s="336"/>
      <c r="GA31" s="336"/>
      <c r="GB31" s="336"/>
      <c r="GC31" s="336"/>
      <c r="GD31" s="336"/>
      <c r="GE31" s="336"/>
      <c r="GF31" s="336"/>
      <c r="GG31" s="336"/>
      <c r="GH31" s="336"/>
      <c r="GI31" s="336"/>
      <c r="GJ31" s="336"/>
      <c r="GK31" s="336"/>
      <c r="GL31" s="336"/>
      <c r="GM31" s="336"/>
      <c r="GN31" s="336"/>
      <c r="GO31" s="335"/>
      <c r="GP31" s="335"/>
      <c r="GQ31" s="335"/>
      <c r="GR31" s="335"/>
      <c r="GS31" s="335"/>
      <c r="GT31" s="335"/>
      <c r="GU31" s="335"/>
      <c r="GV31" s="335"/>
      <c r="GW31" s="335"/>
    </row>
    <row r="32" spans="1:205" s="2" customFormat="1" ht="10.5" hidden="1" customHeight="1" x14ac:dyDescent="0.2">
      <c r="A32" s="346" t="s">
        <v>34</v>
      </c>
      <c r="B32" s="346"/>
      <c r="C32" s="346"/>
      <c r="D32" s="346"/>
      <c r="E32" s="335"/>
      <c r="F32" s="335"/>
      <c r="G32" s="335"/>
      <c r="H32" s="335"/>
      <c r="I32" s="335"/>
      <c r="J32" s="335"/>
      <c r="K32" s="335"/>
      <c r="L32" s="335"/>
      <c r="M32" s="335"/>
      <c r="N32" s="335"/>
      <c r="O32" s="335"/>
      <c r="P32" s="335"/>
      <c r="Q32" s="335"/>
      <c r="R32" s="335"/>
      <c r="S32" s="335"/>
      <c r="T32" s="335"/>
      <c r="U32" s="335"/>
      <c r="V32" s="335"/>
      <c r="W32" s="335"/>
      <c r="X32" s="335"/>
      <c r="Y32" s="337"/>
      <c r="Z32" s="337"/>
      <c r="AA32" s="337"/>
      <c r="AB32" s="337"/>
      <c r="AC32" s="337"/>
      <c r="AD32" s="337"/>
      <c r="AE32" s="337"/>
      <c r="AF32" s="337"/>
      <c r="AG32" s="337"/>
      <c r="AH32" s="337"/>
      <c r="AI32" s="337"/>
      <c r="AJ32" s="337"/>
      <c r="AK32" s="337"/>
      <c r="AL32" s="337"/>
      <c r="AM32" s="337"/>
      <c r="AN32" s="337"/>
      <c r="AO32" s="337"/>
      <c r="AP32" s="337"/>
      <c r="AQ32" s="337"/>
      <c r="AR32" s="337"/>
      <c r="AS32" s="337"/>
      <c r="AT32" s="337"/>
      <c r="AU32" s="337"/>
      <c r="AV32" s="337"/>
      <c r="AW32" s="336"/>
      <c r="AX32" s="336"/>
      <c r="AY32" s="336"/>
      <c r="AZ32" s="336"/>
      <c r="BA32" s="336"/>
      <c r="BB32" s="336"/>
      <c r="BC32" s="336"/>
      <c r="BD32" s="336"/>
      <c r="BE32" s="336"/>
      <c r="BF32" s="336"/>
      <c r="BG32" s="336"/>
      <c r="BH32" s="336"/>
      <c r="BI32" s="336"/>
      <c r="BJ32" s="336"/>
      <c r="BK32" s="336"/>
      <c r="BL32" s="336"/>
      <c r="BM32" s="336"/>
      <c r="BN32" s="336"/>
      <c r="BO32" s="336"/>
      <c r="BP32" s="336"/>
      <c r="BQ32" s="336"/>
      <c r="BR32" s="336"/>
      <c r="BS32" s="336"/>
      <c r="BT32" s="336"/>
      <c r="BU32" s="335"/>
      <c r="BV32" s="335"/>
      <c r="BW32" s="335"/>
      <c r="BX32" s="335"/>
      <c r="BY32" s="335"/>
      <c r="BZ32" s="335"/>
      <c r="CA32" s="335"/>
      <c r="CB32" s="335"/>
      <c r="CC32" s="335"/>
      <c r="CD32" s="336"/>
      <c r="CE32" s="336"/>
      <c r="CF32" s="336"/>
      <c r="CG32" s="336"/>
      <c r="CH32" s="336"/>
      <c r="CI32" s="336"/>
      <c r="CJ32" s="336"/>
      <c r="CK32" s="336"/>
      <c r="CL32" s="336"/>
      <c r="CM32" s="336"/>
      <c r="CN32" s="336"/>
      <c r="CO32" s="336"/>
      <c r="CP32" s="336"/>
      <c r="CQ32" s="336"/>
      <c r="CR32" s="336"/>
      <c r="CS32" s="336"/>
      <c r="CT32" s="336"/>
      <c r="CU32" s="336"/>
      <c r="CV32" s="336"/>
      <c r="CW32" s="336"/>
      <c r="CX32" s="336"/>
      <c r="CY32" s="336"/>
      <c r="CZ32" s="336"/>
      <c r="DA32" s="336"/>
      <c r="DB32" s="336"/>
      <c r="DC32" s="336"/>
      <c r="DD32" s="336"/>
      <c r="DE32" s="336"/>
      <c r="DF32" s="336"/>
      <c r="DG32" s="336"/>
      <c r="DH32" s="336"/>
      <c r="DI32" s="336"/>
      <c r="DJ32" s="336"/>
      <c r="DK32" s="336"/>
      <c r="DL32" s="336"/>
      <c r="DM32" s="336"/>
      <c r="DN32" s="336"/>
      <c r="DO32" s="336"/>
      <c r="DP32" s="336"/>
      <c r="DQ32" s="336"/>
      <c r="DR32" s="336"/>
      <c r="DS32" s="336"/>
      <c r="DT32" s="336"/>
      <c r="DU32" s="336"/>
      <c r="DV32" s="336"/>
      <c r="DW32" s="336"/>
      <c r="DX32" s="336"/>
      <c r="DY32" s="336"/>
      <c r="DZ32" s="336"/>
      <c r="EA32" s="336"/>
      <c r="EB32" s="336"/>
      <c r="EC32" s="336"/>
      <c r="ED32" s="336"/>
      <c r="EE32" s="336"/>
      <c r="EF32" s="336"/>
      <c r="EG32" s="336"/>
      <c r="EH32" s="336"/>
      <c r="EI32" s="336"/>
      <c r="EJ32" s="336"/>
      <c r="EK32" s="336"/>
      <c r="EL32" s="336"/>
      <c r="EM32" s="336"/>
      <c r="EN32" s="336"/>
      <c r="EO32" s="336"/>
      <c r="EP32" s="336"/>
      <c r="EQ32" s="336"/>
      <c r="ER32" s="336"/>
      <c r="ES32" s="336"/>
      <c r="ET32" s="336"/>
      <c r="EU32" s="336"/>
      <c r="EV32" s="336"/>
      <c r="EW32" s="336"/>
      <c r="EX32" s="336"/>
      <c r="EY32" s="336"/>
      <c r="EZ32" s="336"/>
      <c r="FA32" s="336"/>
      <c r="FB32" s="336"/>
      <c r="FC32" s="336"/>
      <c r="FD32" s="336"/>
      <c r="FE32" s="336"/>
      <c r="FF32" s="336"/>
      <c r="FG32" s="336"/>
      <c r="FH32" s="336"/>
      <c r="FI32" s="336"/>
      <c r="FJ32" s="336"/>
      <c r="FK32" s="336"/>
      <c r="FL32" s="336"/>
      <c r="FM32" s="336"/>
      <c r="FN32" s="336"/>
      <c r="FO32" s="336"/>
      <c r="FP32" s="336"/>
      <c r="FQ32" s="336"/>
      <c r="FR32" s="336"/>
      <c r="FS32" s="336"/>
      <c r="FT32" s="336"/>
      <c r="FU32" s="336"/>
      <c r="FV32" s="336"/>
      <c r="FW32" s="336"/>
      <c r="FX32" s="336"/>
      <c r="FY32" s="336"/>
      <c r="FZ32" s="336"/>
      <c r="GA32" s="336"/>
      <c r="GB32" s="336"/>
      <c r="GC32" s="336"/>
      <c r="GD32" s="336"/>
      <c r="GE32" s="336"/>
      <c r="GF32" s="336"/>
      <c r="GG32" s="336"/>
      <c r="GH32" s="336"/>
      <c r="GI32" s="336"/>
      <c r="GJ32" s="336"/>
      <c r="GK32" s="336"/>
      <c r="GL32" s="336"/>
      <c r="GM32" s="336"/>
      <c r="GN32" s="336"/>
      <c r="GO32" s="335"/>
      <c r="GP32" s="335"/>
      <c r="GQ32" s="335"/>
      <c r="GR32" s="335"/>
      <c r="GS32" s="335"/>
      <c r="GT32" s="335"/>
      <c r="GU32" s="335"/>
      <c r="GV32" s="335"/>
      <c r="GW32" s="335"/>
    </row>
    <row r="33" spans="1:205" s="2" customFormat="1" ht="10.5" x14ac:dyDescent="0.2">
      <c r="A33" s="337" t="s">
        <v>53</v>
      </c>
      <c r="B33" s="337"/>
      <c r="C33" s="337"/>
      <c r="D33" s="337"/>
      <c r="E33" s="337"/>
      <c r="F33" s="337"/>
      <c r="G33" s="337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337"/>
      <c r="S33" s="337"/>
      <c r="T33" s="337"/>
      <c r="U33" s="337"/>
      <c r="V33" s="337"/>
      <c r="W33" s="337"/>
      <c r="X33" s="337"/>
      <c r="Y33" s="337"/>
      <c r="Z33" s="337"/>
      <c r="AA33" s="337"/>
      <c r="AB33" s="337"/>
      <c r="AC33" s="337"/>
      <c r="AD33" s="337"/>
      <c r="AE33" s="337"/>
      <c r="AF33" s="337"/>
      <c r="AG33" s="337"/>
      <c r="AH33" s="337"/>
      <c r="AI33" s="337"/>
      <c r="AJ33" s="337"/>
      <c r="AK33" s="337"/>
      <c r="AL33" s="337"/>
      <c r="AM33" s="337"/>
      <c r="AN33" s="337"/>
      <c r="AO33" s="337"/>
      <c r="AP33" s="337"/>
      <c r="AQ33" s="337"/>
      <c r="AR33" s="337"/>
      <c r="AS33" s="337"/>
      <c r="AT33" s="337"/>
      <c r="AU33" s="337"/>
      <c r="AV33" s="337"/>
      <c r="AW33" s="337"/>
      <c r="AX33" s="337"/>
      <c r="AY33" s="337"/>
      <c r="AZ33" s="337"/>
      <c r="BA33" s="337"/>
      <c r="BB33" s="337"/>
      <c r="BC33" s="337"/>
      <c r="BD33" s="337"/>
      <c r="BE33" s="337"/>
      <c r="BF33" s="337"/>
      <c r="BG33" s="337"/>
      <c r="BH33" s="337"/>
      <c r="BI33" s="337"/>
      <c r="BJ33" s="337"/>
      <c r="BK33" s="337"/>
      <c r="BL33" s="337"/>
      <c r="BM33" s="337"/>
      <c r="BN33" s="337"/>
      <c r="BO33" s="337"/>
      <c r="BP33" s="337"/>
      <c r="BQ33" s="337"/>
      <c r="BR33" s="337"/>
      <c r="BS33" s="337"/>
      <c r="BT33" s="337"/>
      <c r="BU33" s="337"/>
      <c r="BV33" s="337"/>
      <c r="BW33" s="337"/>
      <c r="BX33" s="337"/>
      <c r="BY33" s="337"/>
      <c r="BZ33" s="337"/>
      <c r="CA33" s="337"/>
      <c r="CB33" s="337"/>
      <c r="CC33" s="337"/>
      <c r="CD33" s="337"/>
      <c r="CE33" s="337"/>
      <c r="CF33" s="337"/>
      <c r="CG33" s="337"/>
      <c r="CH33" s="337"/>
      <c r="CI33" s="337"/>
      <c r="CJ33" s="337"/>
      <c r="CK33" s="337"/>
      <c r="CL33" s="337"/>
      <c r="CM33" s="337"/>
      <c r="CN33" s="337"/>
      <c r="CO33" s="337"/>
      <c r="CP33" s="337"/>
      <c r="CQ33" s="337"/>
      <c r="CR33" s="337"/>
      <c r="CS33" s="337"/>
      <c r="CT33" s="337"/>
      <c r="CU33" s="337"/>
      <c r="CV33" s="337"/>
      <c r="CW33" s="337"/>
      <c r="CX33" s="337"/>
      <c r="CY33" s="337"/>
      <c r="CZ33" s="337"/>
      <c r="DA33" s="337"/>
      <c r="DB33" s="337"/>
      <c r="DC33" s="337"/>
      <c r="DD33" s="337"/>
      <c r="DE33" s="337"/>
      <c r="DF33" s="337"/>
      <c r="DG33" s="337"/>
      <c r="DH33" s="337"/>
      <c r="DI33" s="337"/>
      <c r="DJ33" s="337"/>
      <c r="DK33" s="337"/>
      <c r="DL33" s="337"/>
      <c r="DM33" s="337"/>
      <c r="DN33" s="337"/>
      <c r="DO33" s="337"/>
      <c r="DP33" s="337"/>
      <c r="DQ33" s="337"/>
      <c r="DR33" s="337"/>
      <c r="DS33" s="337"/>
      <c r="DT33" s="337"/>
      <c r="DU33" s="337"/>
      <c r="DV33" s="337"/>
      <c r="DW33" s="337"/>
      <c r="DX33" s="337"/>
      <c r="DY33" s="337"/>
      <c r="DZ33" s="337"/>
      <c r="EA33" s="337"/>
      <c r="EB33" s="337"/>
      <c r="EC33" s="337"/>
      <c r="ED33" s="337"/>
      <c r="EE33" s="337"/>
      <c r="EF33" s="337"/>
      <c r="EG33" s="337"/>
      <c r="EH33" s="337"/>
      <c r="EI33" s="337"/>
      <c r="EJ33" s="337"/>
      <c r="EK33" s="337"/>
      <c r="EL33" s="337"/>
      <c r="EM33" s="337"/>
      <c r="EN33" s="337"/>
      <c r="EO33" s="337"/>
      <c r="EP33" s="337"/>
      <c r="EQ33" s="337"/>
      <c r="ER33" s="337"/>
      <c r="ES33" s="337"/>
      <c r="ET33" s="337"/>
      <c r="EU33" s="337"/>
      <c r="EV33" s="337"/>
      <c r="EW33" s="337"/>
      <c r="EX33" s="337"/>
      <c r="EY33" s="337"/>
      <c r="EZ33" s="337"/>
      <c r="FA33" s="337"/>
      <c r="FB33" s="337"/>
      <c r="FC33" s="337"/>
      <c r="FD33" s="337"/>
      <c r="FE33" s="337"/>
      <c r="FF33" s="337"/>
      <c r="FG33" s="337"/>
      <c r="FH33" s="337"/>
      <c r="FI33" s="337"/>
      <c r="FJ33" s="337"/>
      <c r="FK33" s="337"/>
      <c r="FL33" s="337"/>
      <c r="FM33" s="337"/>
      <c r="FN33" s="337"/>
      <c r="FO33" s="337"/>
      <c r="FP33" s="337"/>
      <c r="FQ33" s="337"/>
      <c r="FR33" s="337"/>
      <c r="FS33" s="337"/>
      <c r="FT33" s="337"/>
      <c r="FU33" s="337"/>
      <c r="FV33" s="337"/>
      <c r="FW33" s="337"/>
      <c r="FX33" s="337"/>
      <c r="FY33" s="337"/>
      <c r="FZ33" s="337"/>
      <c r="GA33" s="337"/>
      <c r="GB33" s="337"/>
      <c r="GC33" s="337"/>
      <c r="GD33" s="337"/>
      <c r="GE33" s="337"/>
      <c r="GF33" s="337"/>
      <c r="GG33" s="337"/>
      <c r="GH33" s="337"/>
      <c r="GI33" s="337"/>
      <c r="GJ33" s="337"/>
      <c r="GK33" s="337"/>
      <c r="GL33" s="337"/>
      <c r="GM33" s="337"/>
      <c r="GN33" s="337"/>
      <c r="GO33" s="337"/>
      <c r="GP33" s="337"/>
      <c r="GQ33" s="337"/>
      <c r="GR33" s="337"/>
      <c r="GS33" s="337"/>
      <c r="GT33" s="337"/>
      <c r="GU33" s="337"/>
      <c r="GV33" s="337"/>
      <c r="GW33" s="337"/>
    </row>
    <row r="34" spans="1:205" s="2" customFormat="1" ht="10.5" hidden="1" customHeight="1" x14ac:dyDescent="0.2">
      <c r="A34" s="346" t="s">
        <v>35</v>
      </c>
      <c r="B34" s="346"/>
      <c r="C34" s="346"/>
      <c r="D34" s="346"/>
      <c r="E34" s="335"/>
      <c r="F34" s="335"/>
      <c r="G34" s="335"/>
      <c r="H34" s="335"/>
      <c r="I34" s="335"/>
      <c r="J34" s="335"/>
      <c r="K34" s="335"/>
      <c r="L34" s="335"/>
      <c r="M34" s="335"/>
      <c r="N34" s="335"/>
      <c r="O34" s="335"/>
      <c r="P34" s="335"/>
      <c r="Q34" s="335"/>
      <c r="R34" s="335"/>
      <c r="S34" s="335"/>
      <c r="T34" s="335"/>
      <c r="U34" s="335"/>
      <c r="V34" s="335"/>
      <c r="W34" s="335"/>
      <c r="X34" s="335"/>
      <c r="Y34" s="337"/>
      <c r="Z34" s="337"/>
      <c r="AA34" s="337"/>
      <c r="AB34" s="337"/>
      <c r="AC34" s="337"/>
      <c r="AD34" s="337"/>
      <c r="AE34" s="337"/>
      <c r="AF34" s="337"/>
      <c r="AG34" s="337"/>
      <c r="AH34" s="337"/>
      <c r="AI34" s="337"/>
      <c r="AJ34" s="337"/>
      <c r="AK34" s="337"/>
      <c r="AL34" s="337"/>
      <c r="AM34" s="337"/>
      <c r="AN34" s="337"/>
      <c r="AO34" s="337"/>
      <c r="AP34" s="337"/>
      <c r="AQ34" s="337"/>
      <c r="AR34" s="337"/>
      <c r="AS34" s="337"/>
      <c r="AT34" s="337"/>
      <c r="AU34" s="337"/>
      <c r="AV34" s="337"/>
      <c r="AW34" s="336"/>
      <c r="AX34" s="336"/>
      <c r="AY34" s="336"/>
      <c r="AZ34" s="336"/>
      <c r="BA34" s="336"/>
      <c r="BB34" s="336"/>
      <c r="BC34" s="336"/>
      <c r="BD34" s="336"/>
      <c r="BE34" s="336"/>
      <c r="BF34" s="336"/>
      <c r="BG34" s="336"/>
      <c r="BH34" s="336"/>
      <c r="BI34" s="336"/>
      <c r="BJ34" s="336"/>
      <c r="BK34" s="336"/>
      <c r="BL34" s="336"/>
      <c r="BM34" s="336"/>
      <c r="BN34" s="336"/>
      <c r="BO34" s="336"/>
      <c r="BP34" s="336"/>
      <c r="BQ34" s="336"/>
      <c r="BR34" s="336"/>
      <c r="BS34" s="336"/>
      <c r="BT34" s="336"/>
      <c r="BU34" s="335"/>
      <c r="BV34" s="335"/>
      <c r="BW34" s="335"/>
      <c r="BX34" s="335"/>
      <c r="BY34" s="335"/>
      <c r="BZ34" s="335"/>
      <c r="CA34" s="335"/>
      <c r="CB34" s="335"/>
      <c r="CC34" s="335"/>
      <c r="CD34" s="336"/>
      <c r="CE34" s="336"/>
      <c r="CF34" s="336"/>
      <c r="CG34" s="336"/>
      <c r="CH34" s="336"/>
      <c r="CI34" s="336"/>
      <c r="CJ34" s="336"/>
      <c r="CK34" s="336"/>
      <c r="CL34" s="336"/>
      <c r="CM34" s="336"/>
      <c r="CN34" s="336"/>
      <c r="CO34" s="336"/>
      <c r="CP34" s="336"/>
      <c r="CQ34" s="336"/>
      <c r="CR34" s="336"/>
      <c r="CS34" s="336"/>
      <c r="CT34" s="336"/>
      <c r="CU34" s="336"/>
      <c r="CV34" s="336"/>
      <c r="CW34" s="336"/>
      <c r="CX34" s="336"/>
      <c r="CY34" s="336"/>
      <c r="CZ34" s="336"/>
      <c r="DA34" s="336"/>
      <c r="DB34" s="336"/>
      <c r="DC34" s="336"/>
      <c r="DD34" s="336"/>
      <c r="DE34" s="336"/>
      <c r="DF34" s="336"/>
      <c r="DG34" s="336"/>
      <c r="DH34" s="336"/>
      <c r="DI34" s="336"/>
      <c r="DJ34" s="336"/>
      <c r="DK34" s="336"/>
      <c r="DL34" s="336"/>
      <c r="DM34" s="336"/>
      <c r="DN34" s="336"/>
      <c r="DO34" s="336"/>
      <c r="DP34" s="336"/>
      <c r="DQ34" s="336"/>
      <c r="DR34" s="336"/>
      <c r="DS34" s="336"/>
      <c r="DT34" s="336"/>
      <c r="DU34" s="336"/>
      <c r="DV34" s="336"/>
      <c r="DW34" s="336"/>
      <c r="DX34" s="336"/>
      <c r="DY34" s="336"/>
      <c r="DZ34" s="336"/>
      <c r="EA34" s="336"/>
      <c r="EB34" s="336"/>
      <c r="EC34" s="336"/>
      <c r="ED34" s="336"/>
      <c r="EE34" s="336"/>
      <c r="EF34" s="336"/>
      <c r="EG34" s="336"/>
      <c r="EH34" s="336"/>
      <c r="EI34" s="336"/>
      <c r="EJ34" s="336"/>
      <c r="EK34" s="336"/>
      <c r="EL34" s="336"/>
      <c r="EM34" s="336"/>
      <c r="EN34" s="336"/>
      <c r="EO34" s="336"/>
      <c r="EP34" s="336"/>
      <c r="EQ34" s="336"/>
      <c r="ER34" s="336"/>
      <c r="ES34" s="336"/>
      <c r="ET34" s="336"/>
      <c r="EU34" s="336"/>
      <c r="EV34" s="336"/>
      <c r="EW34" s="336"/>
      <c r="EX34" s="336"/>
      <c r="EY34" s="336"/>
      <c r="EZ34" s="336"/>
      <c r="FA34" s="336"/>
      <c r="FB34" s="336"/>
      <c r="FC34" s="336"/>
      <c r="FD34" s="336"/>
      <c r="FE34" s="336"/>
      <c r="FF34" s="336"/>
      <c r="FG34" s="336"/>
      <c r="FH34" s="336"/>
      <c r="FI34" s="336"/>
      <c r="FJ34" s="336"/>
      <c r="FK34" s="336"/>
      <c r="FL34" s="336"/>
      <c r="FM34" s="336"/>
      <c r="FN34" s="336"/>
      <c r="FO34" s="336"/>
      <c r="FP34" s="336"/>
      <c r="FQ34" s="336"/>
      <c r="FR34" s="336"/>
      <c r="FS34" s="336"/>
      <c r="FT34" s="336"/>
      <c r="FU34" s="336"/>
      <c r="FV34" s="336"/>
      <c r="FW34" s="336"/>
      <c r="FX34" s="336"/>
      <c r="FY34" s="336"/>
      <c r="FZ34" s="336"/>
      <c r="GA34" s="336"/>
      <c r="GB34" s="336"/>
      <c r="GC34" s="336"/>
      <c r="GD34" s="336"/>
      <c r="GE34" s="336"/>
      <c r="GF34" s="336"/>
      <c r="GG34" s="336"/>
      <c r="GH34" s="336"/>
      <c r="GI34" s="336"/>
      <c r="GJ34" s="336"/>
      <c r="GK34" s="336"/>
      <c r="GL34" s="336"/>
      <c r="GM34" s="336"/>
      <c r="GN34" s="336"/>
      <c r="GO34" s="335"/>
      <c r="GP34" s="335"/>
      <c r="GQ34" s="335"/>
      <c r="GR34" s="335"/>
      <c r="GS34" s="335"/>
      <c r="GT34" s="335"/>
      <c r="GU34" s="335"/>
      <c r="GV34" s="335"/>
      <c r="GW34" s="335"/>
    </row>
    <row r="35" spans="1:205" s="2" customFormat="1" ht="10.5" hidden="1" customHeight="1" x14ac:dyDescent="0.2">
      <c r="A35" s="346" t="s">
        <v>36</v>
      </c>
      <c r="B35" s="346"/>
      <c r="C35" s="346"/>
      <c r="D35" s="346"/>
      <c r="E35" s="335"/>
      <c r="F35" s="335"/>
      <c r="G35" s="335"/>
      <c r="H35" s="335"/>
      <c r="I35" s="335"/>
      <c r="J35" s="335"/>
      <c r="K35" s="335"/>
      <c r="L35" s="335"/>
      <c r="M35" s="335"/>
      <c r="N35" s="335"/>
      <c r="O35" s="335"/>
      <c r="P35" s="335"/>
      <c r="Q35" s="335"/>
      <c r="R35" s="335"/>
      <c r="S35" s="335"/>
      <c r="T35" s="335"/>
      <c r="U35" s="335"/>
      <c r="V35" s="335"/>
      <c r="W35" s="335"/>
      <c r="X35" s="335"/>
      <c r="Y35" s="337"/>
      <c r="Z35" s="337"/>
      <c r="AA35" s="337"/>
      <c r="AB35" s="337"/>
      <c r="AC35" s="337"/>
      <c r="AD35" s="337"/>
      <c r="AE35" s="337"/>
      <c r="AF35" s="337"/>
      <c r="AG35" s="337"/>
      <c r="AH35" s="337"/>
      <c r="AI35" s="337"/>
      <c r="AJ35" s="337"/>
      <c r="AK35" s="337"/>
      <c r="AL35" s="337"/>
      <c r="AM35" s="337"/>
      <c r="AN35" s="337"/>
      <c r="AO35" s="337"/>
      <c r="AP35" s="337"/>
      <c r="AQ35" s="337"/>
      <c r="AR35" s="337"/>
      <c r="AS35" s="337"/>
      <c r="AT35" s="337"/>
      <c r="AU35" s="337"/>
      <c r="AV35" s="337"/>
      <c r="AW35" s="336"/>
      <c r="AX35" s="336"/>
      <c r="AY35" s="336"/>
      <c r="AZ35" s="336"/>
      <c r="BA35" s="336"/>
      <c r="BB35" s="336"/>
      <c r="BC35" s="336"/>
      <c r="BD35" s="336"/>
      <c r="BE35" s="336"/>
      <c r="BF35" s="336"/>
      <c r="BG35" s="336"/>
      <c r="BH35" s="336"/>
      <c r="BI35" s="336"/>
      <c r="BJ35" s="336"/>
      <c r="BK35" s="336"/>
      <c r="BL35" s="336"/>
      <c r="BM35" s="336"/>
      <c r="BN35" s="336"/>
      <c r="BO35" s="336"/>
      <c r="BP35" s="336"/>
      <c r="BQ35" s="336"/>
      <c r="BR35" s="336"/>
      <c r="BS35" s="336"/>
      <c r="BT35" s="336"/>
      <c r="BU35" s="335"/>
      <c r="BV35" s="335"/>
      <c r="BW35" s="335"/>
      <c r="BX35" s="335"/>
      <c r="BY35" s="335"/>
      <c r="BZ35" s="335"/>
      <c r="CA35" s="335"/>
      <c r="CB35" s="335"/>
      <c r="CC35" s="335"/>
      <c r="CD35" s="336"/>
      <c r="CE35" s="336"/>
      <c r="CF35" s="336"/>
      <c r="CG35" s="336"/>
      <c r="CH35" s="336"/>
      <c r="CI35" s="336"/>
      <c r="CJ35" s="336"/>
      <c r="CK35" s="336"/>
      <c r="CL35" s="336"/>
      <c r="CM35" s="336"/>
      <c r="CN35" s="336"/>
      <c r="CO35" s="336"/>
      <c r="CP35" s="336"/>
      <c r="CQ35" s="336"/>
      <c r="CR35" s="336"/>
      <c r="CS35" s="336"/>
      <c r="CT35" s="336"/>
      <c r="CU35" s="336"/>
      <c r="CV35" s="336"/>
      <c r="CW35" s="336"/>
      <c r="CX35" s="336"/>
      <c r="CY35" s="336"/>
      <c r="CZ35" s="336"/>
      <c r="DA35" s="336"/>
      <c r="DB35" s="336"/>
      <c r="DC35" s="336"/>
      <c r="DD35" s="336"/>
      <c r="DE35" s="336"/>
      <c r="DF35" s="336"/>
      <c r="DG35" s="336"/>
      <c r="DH35" s="336"/>
      <c r="DI35" s="336"/>
      <c r="DJ35" s="336"/>
      <c r="DK35" s="336"/>
      <c r="DL35" s="336"/>
      <c r="DM35" s="336"/>
      <c r="DN35" s="336"/>
      <c r="DO35" s="336"/>
      <c r="DP35" s="336"/>
      <c r="DQ35" s="336"/>
      <c r="DR35" s="336"/>
      <c r="DS35" s="336"/>
      <c r="DT35" s="336"/>
      <c r="DU35" s="336"/>
      <c r="DV35" s="336"/>
      <c r="DW35" s="336"/>
      <c r="DX35" s="336"/>
      <c r="DY35" s="336"/>
      <c r="DZ35" s="336"/>
      <c r="EA35" s="336"/>
      <c r="EB35" s="336"/>
      <c r="EC35" s="336"/>
      <c r="ED35" s="336"/>
      <c r="EE35" s="336"/>
      <c r="EF35" s="336"/>
      <c r="EG35" s="336"/>
      <c r="EH35" s="336"/>
      <c r="EI35" s="336"/>
      <c r="EJ35" s="336"/>
      <c r="EK35" s="336"/>
      <c r="EL35" s="336"/>
      <c r="EM35" s="336"/>
      <c r="EN35" s="336"/>
      <c r="EO35" s="336"/>
      <c r="EP35" s="336"/>
      <c r="EQ35" s="336"/>
      <c r="ER35" s="336"/>
      <c r="ES35" s="336"/>
      <c r="ET35" s="336"/>
      <c r="EU35" s="336"/>
      <c r="EV35" s="336"/>
      <c r="EW35" s="336"/>
      <c r="EX35" s="336"/>
      <c r="EY35" s="336"/>
      <c r="EZ35" s="336"/>
      <c r="FA35" s="336"/>
      <c r="FB35" s="336"/>
      <c r="FC35" s="336"/>
      <c r="FD35" s="336"/>
      <c r="FE35" s="336"/>
      <c r="FF35" s="336"/>
      <c r="FG35" s="336"/>
      <c r="FH35" s="336"/>
      <c r="FI35" s="336"/>
      <c r="FJ35" s="336"/>
      <c r="FK35" s="336"/>
      <c r="FL35" s="336"/>
      <c r="FM35" s="336"/>
      <c r="FN35" s="336"/>
      <c r="FO35" s="336"/>
      <c r="FP35" s="336"/>
      <c r="FQ35" s="336"/>
      <c r="FR35" s="336"/>
      <c r="FS35" s="336"/>
      <c r="FT35" s="336"/>
      <c r="FU35" s="336"/>
      <c r="FV35" s="336"/>
      <c r="FW35" s="336"/>
      <c r="FX35" s="336"/>
      <c r="FY35" s="336"/>
      <c r="FZ35" s="336"/>
      <c r="GA35" s="336"/>
      <c r="GB35" s="336"/>
      <c r="GC35" s="336"/>
      <c r="GD35" s="336"/>
      <c r="GE35" s="336"/>
      <c r="GF35" s="336"/>
      <c r="GG35" s="336"/>
      <c r="GH35" s="336"/>
      <c r="GI35" s="336"/>
      <c r="GJ35" s="336"/>
      <c r="GK35" s="336"/>
      <c r="GL35" s="336"/>
      <c r="GM35" s="336"/>
      <c r="GN35" s="336"/>
      <c r="GO35" s="335"/>
      <c r="GP35" s="335"/>
      <c r="GQ35" s="335"/>
      <c r="GR35" s="335"/>
      <c r="GS35" s="335"/>
      <c r="GT35" s="335"/>
      <c r="GU35" s="335"/>
      <c r="GV35" s="335"/>
      <c r="GW35" s="335"/>
    </row>
    <row r="36" spans="1:205" s="2" customFormat="1" ht="10.5" x14ac:dyDescent="0.2">
      <c r="A36" s="337" t="s">
        <v>60</v>
      </c>
      <c r="B36" s="337"/>
      <c r="C36" s="337"/>
      <c r="D36" s="337"/>
      <c r="E36" s="337"/>
      <c r="F36" s="337"/>
      <c r="G36" s="337"/>
      <c r="H36" s="337"/>
      <c r="I36" s="337"/>
      <c r="J36" s="337"/>
      <c r="K36" s="337"/>
      <c r="L36" s="337"/>
      <c r="M36" s="337"/>
      <c r="N36" s="337"/>
      <c r="O36" s="337"/>
      <c r="P36" s="337"/>
      <c r="Q36" s="337"/>
      <c r="R36" s="337"/>
      <c r="S36" s="337"/>
      <c r="T36" s="337"/>
      <c r="U36" s="337"/>
      <c r="V36" s="337"/>
      <c r="W36" s="337"/>
      <c r="X36" s="337"/>
      <c r="Y36" s="337"/>
      <c r="Z36" s="337"/>
      <c r="AA36" s="337"/>
      <c r="AB36" s="337"/>
      <c r="AC36" s="337"/>
      <c r="AD36" s="337"/>
      <c r="AE36" s="337"/>
      <c r="AF36" s="337"/>
      <c r="AG36" s="337"/>
      <c r="AH36" s="337"/>
      <c r="AI36" s="337"/>
      <c r="AJ36" s="337"/>
      <c r="AK36" s="337"/>
      <c r="AL36" s="337"/>
      <c r="AM36" s="337"/>
      <c r="AN36" s="337"/>
      <c r="AO36" s="337"/>
      <c r="AP36" s="337"/>
      <c r="AQ36" s="337"/>
      <c r="AR36" s="337"/>
      <c r="AS36" s="337"/>
      <c r="AT36" s="337"/>
      <c r="AU36" s="337"/>
      <c r="AV36" s="337"/>
      <c r="AW36" s="337"/>
      <c r="AX36" s="337"/>
      <c r="AY36" s="337"/>
      <c r="AZ36" s="337"/>
      <c r="BA36" s="337"/>
      <c r="BB36" s="337"/>
      <c r="BC36" s="337"/>
      <c r="BD36" s="337"/>
      <c r="BE36" s="337"/>
      <c r="BF36" s="337"/>
      <c r="BG36" s="337"/>
      <c r="BH36" s="337"/>
      <c r="BI36" s="337"/>
      <c r="BJ36" s="337"/>
      <c r="BK36" s="337"/>
      <c r="BL36" s="337"/>
      <c r="BM36" s="337"/>
      <c r="BN36" s="337"/>
      <c r="BO36" s="337"/>
      <c r="BP36" s="337"/>
      <c r="BQ36" s="337"/>
      <c r="BR36" s="337"/>
      <c r="BS36" s="337"/>
      <c r="BT36" s="337"/>
      <c r="BU36" s="337"/>
      <c r="BV36" s="337"/>
      <c r="BW36" s="337"/>
      <c r="BX36" s="337"/>
      <c r="BY36" s="337"/>
      <c r="BZ36" s="337"/>
      <c r="CA36" s="337"/>
      <c r="CB36" s="337"/>
      <c r="CC36" s="337"/>
      <c r="CD36" s="337"/>
      <c r="CE36" s="337"/>
      <c r="CF36" s="337"/>
      <c r="CG36" s="337"/>
      <c r="CH36" s="337"/>
      <c r="CI36" s="337"/>
      <c r="CJ36" s="337"/>
      <c r="CK36" s="337"/>
      <c r="CL36" s="337"/>
      <c r="CM36" s="337"/>
      <c r="CN36" s="337"/>
      <c r="CO36" s="337"/>
      <c r="CP36" s="337"/>
      <c r="CQ36" s="337"/>
      <c r="CR36" s="337"/>
      <c r="CS36" s="337"/>
      <c r="CT36" s="337"/>
      <c r="CU36" s="337"/>
      <c r="CV36" s="337"/>
      <c r="CW36" s="337"/>
      <c r="CX36" s="337"/>
      <c r="CY36" s="337"/>
      <c r="CZ36" s="337"/>
      <c r="DA36" s="337"/>
      <c r="DB36" s="337"/>
      <c r="DC36" s="337"/>
      <c r="DD36" s="337"/>
      <c r="DE36" s="337"/>
      <c r="DF36" s="337"/>
      <c r="DG36" s="337"/>
      <c r="DH36" s="337"/>
      <c r="DI36" s="337"/>
      <c r="DJ36" s="337"/>
      <c r="DK36" s="337"/>
      <c r="DL36" s="337"/>
      <c r="DM36" s="337"/>
      <c r="DN36" s="337"/>
      <c r="DO36" s="337"/>
      <c r="DP36" s="337"/>
      <c r="DQ36" s="337"/>
      <c r="DR36" s="337"/>
      <c r="DS36" s="337"/>
      <c r="DT36" s="337"/>
      <c r="DU36" s="337"/>
      <c r="DV36" s="337"/>
      <c r="DW36" s="337"/>
      <c r="DX36" s="337"/>
      <c r="DY36" s="337"/>
      <c r="DZ36" s="337"/>
      <c r="EA36" s="337"/>
      <c r="EB36" s="337"/>
      <c r="EC36" s="337"/>
      <c r="ED36" s="337"/>
      <c r="EE36" s="337"/>
      <c r="EF36" s="337"/>
      <c r="EG36" s="337"/>
      <c r="EH36" s="337"/>
      <c r="EI36" s="337"/>
      <c r="EJ36" s="337"/>
      <c r="EK36" s="337"/>
      <c r="EL36" s="337"/>
      <c r="EM36" s="337"/>
      <c r="EN36" s="337"/>
      <c r="EO36" s="337"/>
      <c r="EP36" s="337"/>
      <c r="EQ36" s="337"/>
      <c r="ER36" s="337"/>
      <c r="ES36" s="337"/>
      <c r="ET36" s="337"/>
      <c r="EU36" s="337"/>
      <c r="EV36" s="337"/>
      <c r="EW36" s="337"/>
      <c r="EX36" s="337"/>
      <c r="EY36" s="337"/>
      <c r="EZ36" s="337"/>
      <c r="FA36" s="337"/>
      <c r="FB36" s="337"/>
      <c r="FC36" s="337"/>
      <c r="FD36" s="337"/>
      <c r="FE36" s="337"/>
      <c r="FF36" s="337"/>
      <c r="FG36" s="337"/>
      <c r="FH36" s="337"/>
      <c r="FI36" s="337"/>
      <c r="FJ36" s="337"/>
      <c r="FK36" s="337"/>
      <c r="FL36" s="337"/>
      <c r="FM36" s="337"/>
      <c r="FN36" s="337"/>
      <c r="FO36" s="337"/>
      <c r="FP36" s="337"/>
      <c r="FQ36" s="337"/>
      <c r="FR36" s="337"/>
      <c r="FS36" s="337"/>
      <c r="FT36" s="337"/>
      <c r="FU36" s="337"/>
      <c r="FV36" s="337"/>
      <c r="FW36" s="337"/>
      <c r="FX36" s="337"/>
      <c r="FY36" s="337"/>
      <c r="FZ36" s="337"/>
      <c r="GA36" s="337"/>
      <c r="GB36" s="337"/>
      <c r="GC36" s="337"/>
      <c r="GD36" s="337"/>
      <c r="GE36" s="337"/>
      <c r="GF36" s="337"/>
      <c r="GG36" s="337"/>
      <c r="GH36" s="337"/>
      <c r="GI36" s="337"/>
      <c r="GJ36" s="337"/>
      <c r="GK36" s="337"/>
      <c r="GL36" s="337"/>
      <c r="GM36" s="337"/>
      <c r="GN36" s="337"/>
      <c r="GO36" s="337"/>
      <c r="GP36" s="337"/>
      <c r="GQ36" s="337"/>
      <c r="GR36" s="337"/>
      <c r="GS36" s="337"/>
      <c r="GT36" s="337"/>
      <c r="GU36" s="337"/>
      <c r="GV36" s="337"/>
      <c r="GW36" s="337"/>
    </row>
    <row r="37" spans="1:205" s="2" customFormat="1" ht="10.5" hidden="1" customHeight="1" x14ac:dyDescent="0.2">
      <c r="A37" s="346" t="s">
        <v>59</v>
      </c>
      <c r="B37" s="346"/>
      <c r="C37" s="346"/>
      <c r="D37" s="346"/>
      <c r="E37" s="335"/>
      <c r="F37" s="335"/>
      <c r="G37" s="335"/>
      <c r="H37" s="335"/>
      <c r="I37" s="335"/>
      <c r="J37" s="335"/>
      <c r="K37" s="335"/>
      <c r="L37" s="335"/>
      <c r="M37" s="335"/>
      <c r="N37" s="335"/>
      <c r="O37" s="335"/>
      <c r="P37" s="335"/>
      <c r="Q37" s="335"/>
      <c r="R37" s="335"/>
      <c r="S37" s="335"/>
      <c r="T37" s="335"/>
      <c r="U37" s="335"/>
      <c r="V37" s="335"/>
      <c r="W37" s="335"/>
      <c r="X37" s="335"/>
      <c r="Y37" s="337"/>
      <c r="Z37" s="337"/>
      <c r="AA37" s="337"/>
      <c r="AB37" s="337"/>
      <c r="AC37" s="337"/>
      <c r="AD37" s="337"/>
      <c r="AE37" s="337"/>
      <c r="AF37" s="337"/>
      <c r="AG37" s="337"/>
      <c r="AH37" s="337"/>
      <c r="AI37" s="337"/>
      <c r="AJ37" s="337"/>
      <c r="AK37" s="337"/>
      <c r="AL37" s="337"/>
      <c r="AM37" s="337"/>
      <c r="AN37" s="337"/>
      <c r="AO37" s="337"/>
      <c r="AP37" s="337"/>
      <c r="AQ37" s="337"/>
      <c r="AR37" s="337"/>
      <c r="AS37" s="337"/>
      <c r="AT37" s="337"/>
      <c r="AU37" s="337"/>
      <c r="AV37" s="337"/>
      <c r="AW37" s="336"/>
      <c r="AX37" s="336"/>
      <c r="AY37" s="336"/>
      <c r="AZ37" s="336"/>
      <c r="BA37" s="336"/>
      <c r="BB37" s="336"/>
      <c r="BC37" s="336"/>
      <c r="BD37" s="336"/>
      <c r="BE37" s="336"/>
      <c r="BF37" s="336"/>
      <c r="BG37" s="336"/>
      <c r="BH37" s="336"/>
      <c r="BI37" s="336"/>
      <c r="BJ37" s="336"/>
      <c r="BK37" s="336"/>
      <c r="BL37" s="336"/>
      <c r="BM37" s="336"/>
      <c r="BN37" s="336"/>
      <c r="BO37" s="336"/>
      <c r="BP37" s="336"/>
      <c r="BQ37" s="336"/>
      <c r="BR37" s="336"/>
      <c r="BS37" s="336"/>
      <c r="BT37" s="336"/>
      <c r="BU37" s="335"/>
      <c r="BV37" s="335"/>
      <c r="BW37" s="335"/>
      <c r="BX37" s="335"/>
      <c r="BY37" s="335"/>
      <c r="BZ37" s="335"/>
      <c r="CA37" s="335"/>
      <c r="CB37" s="335"/>
      <c r="CC37" s="335"/>
      <c r="CD37" s="336"/>
      <c r="CE37" s="336"/>
      <c r="CF37" s="336"/>
      <c r="CG37" s="336"/>
      <c r="CH37" s="336"/>
      <c r="CI37" s="336"/>
      <c r="CJ37" s="336"/>
      <c r="CK37" s="336"/>
      <c r="CL37" s="336"/>
      <c r="CM37" s="336"/>
      <c r="CN37" s="336"/>
      <c r="CO37" s="336"/>
      <c r="CP37" s="336"/>
      <c r="CQ37" s="336"/>
      <c r="CR37" s="336"/>
      <c r="CS37" s="336"/>
      <c r="CT37" s="336"/>
      <c r="CU37" s="336"/>
      <c r="CV37" s="336"/>
      <c r="CW37" s="336"/>
      <c r="CX37" s="336"/>
      <c r="CY37" s="336"/>
      <c r="CZ37" s="336"/>
      <c r="DA37" s="336"/>
      <c r="DB37" s="336"/>
      <c r="DC37" s="336"/>
      <c r="DD37" s="336"/>
      <c r="DE37" s="336"/>
      <c r="DF37" s="336"/>
      <c r="DG37" s="336"/>
      <c r="DH37" s="336"/>
      <c r="DI37" s="336"/>
      <c r="DJ37" s="336"/>
      <c r="DK37" s="336"/>
      <c r="DL37" s="336"/>
      <c r="DM37" s="336"/>
      <c r="DN37" s="336"/>
      <c r="DO37" s="336"/>
      <c r="DP37" s="336"/>
      <c r="DQ37" s="336"/>
      <c r="DR37" s="336"/>
      <c r="DS37" s="336"/>
      <c r="DT37" s="336"/>
      <c r="DU37" s="336"/>
      <c r="DV37" s="336"/>
      <c r="DW37" s="336"/>
      <c r="DX37" s="336"/>
      <c r="DY37" s="336"/>
      <c r="DZ37" s="336"/>
      <c r="EA37" s="336"/>
      <c r="EB37" s="336"/>
      <c r="EC37" s="336"/>
      <c r="ED37" s="336"/>
      <c r="EE37" s="336"/>
      <c r="EF37" s="336"/>
      <c r="EG37" s="336"/>
      <c r="EH37" s="336"/>
      <c r="EI37" s="336"/>
      <c r="EJ37" s="336"/>
      <c r="EK37" s="336"/>
      <c r="EL37" s="336"/>
      <c r="EM37" s="336"/>
      <c r="EN37" s="336"/>
      <c r="EO37" s="336"/>
      <c r="EP37" s="336"/>
      <c r="EQ37" s="336"/>
      <c r="ER37" s="336"/>
      <c r="ES37" s="336"/>
      <c r="ET37" s="336"/>
      <c r="EU37" s="336"/>
      <c r="EV37" s="336"/>
      <c r="EW37" s="336"/>
      <c r="EX37" s="336"/>
      <c r="EY37" s="336"/>
      <c r="EZ37" s="336"/>
      <c r="FA37" s="336"/>
      <c r="FB37" s="336"/>
      <c r="FC37" s="336"/>
      <c r="FD37" s="336"/>
      <c r="FE37" s="336"/>
      <c r="FF37" s="336"/>
      <c r="FG37" s="336"/>
      <c r="FH37" s="336"/>
      <c r="FI37" s="336"/>
      <c r="FJ37" s="336"/>
      <c r="FK37" s="336"/>
      <c r="FL37" s="336"/>
      <c r="FM37" s="336"/>
      <c r="FN37" s="336"/>
      <c r="FO37" s="336"/>
      <c r="FP37" s="336"/>
      <c r="FQ37" s="336"/>
      <c r="FR37" s="336"/>
      <c r="FS37" s="336"/>
      <c r="FT37" s="336"/>
      <c r="FU37" s="336"/>
      <c r="FV37" s="336"/>
      <c r="FW37" s="336"/>
      <c r="FX37" s="336"/>
      <c r="FY37" s="336"/>
      <c r="FZ37" s="336"/>
      <c r="GA37" s="336"/>
      <c r="GB37" s="336"/>
      <c r="GC37" s="336"/>
      <c r="GD37" s="336"/>
      <c r="GE37" s="336"/>
      <c r="GF37" s="336"/>
      <c r="GG37" s="336"/>
      <c r="GH37" s="336"/>
      <c r="GI37" s="336"/>
      <c r="GJ37" s="336"/>
      <c r="GK37" s="336"/>
      <c r="GL37" s="336"/>
      <c r="GM37" s="336"/>
      <c r="GN37" s="336"/>
      <c r="GO37" s="335"/>
      <c r="GP37" s="335"/>
      <c r="GQ37" s="335"/>
      <c r="GR37" s="335"/>
      <c r="GS37" s="335"/>
      <c r="GT37" s="335"/>
      <c r="GU37" s="335"/>
      <c r="GV37" s="335"/>
      <c r="GW37" s="335"/>
    </row>
    <row r="38" spans="1:205" s="2" customFormat="1" ht="10.5" hidden="1" customHeight="1" x14ac:dyDescent="0.2">
      <c r="A38" s="346" t="s">
        <v>58</v>
      </c>
      <c r="B38" s="346"/>
      <c r="C38" s="346"/>
      <c r="D38" s="346"/>
      <c r="E38" s="335"/>
      <c r="F38" s="335"/>
      <c r="G38" s="335"/>
      <c r="H38" s="335"/>
      <c r="I38" s="335"/>
      <c r="J38" s="335"/>
      <c r="K38" s="335"/>
      <c r="L38" s="335"/>
      <c r="M38" s="335"/>
      <c r="N38" s="335"/>
      <c r="O38" s="335"/>
      <c r="P38" s="335"/>
      <c r="Q38" s="335"/>
      <c r="R38" s="335"/>
      <c r="S38" s="335"/>
      <c r="T38" s="335"/>
      <c r="U38" s="335"/>
      <c r="V38" s="335"/>
      <c r="W38" s="335"/>
      <c r="X38" s="335"/>
      <c r="Y38" s="337"/>
      <c r="Z38" s="337"/>
      <c r="AA38" s="337"/>
      <c r="AB38" s="337"/>
      <c r="AC38" s="337"/>
      <c r="AD38" s="337"/>
      <c r="AE38" s="337"/>
      <c r="AF38" s="337"/>
      <c r="AG38" s="337"/>
      <c r="AH38" s="337"/>
      <c r="AI38" s="337"/>
      <c r="AJ38" s="337"/>
      <c r="AK38" s="337"/>
      <c r="AL38" s="337"/>
      <c r="AM38" s="337"/>
      <c r="AN38" s="337"/>
      <c r="AO38" s="337"/>
      <c r="AP38" s="337"/>
      <c r="AQ38" s="337"/>
      <c r="AR38" s="337"/>
      <c r="AS38" s="337"/>
      <c r="AT38" s="337"/>
      <c r="AU38" s="337"/>
      <c r="AV38" s="337"/>
      <c r="AW38" s="336"/>
      <c r="AX38" s="336"/>
      <c r="AY38" s="336"/>
      <c r="AZ38" s="336"/>
      <c r="BA38" s="336"/>
      <c r="BB38" s="336"/>
      <c r="BC38" s="336"/>
      <c r="BD38" s="336"/>
      <c r="BE38" s="336"/>
      <c r="BF38" s="336"/>
      <c r="BG38" s="336"/>
      <c r="BH38" s="336"/>
      <c r="BI38" s="336"/>
      <c r="BJ38" s="336"/>
      <c r="BK38" s="336"/>
      <c r="BL38" s="336"/>
      <c r="BM38" s="336"/>
      <c r="BN38" s="336"/>
      <c r="BO38" s="336"/>
      <c r="BP38" s="336"/>
      <c r="BQ38" s="336"/>
      <c r="BR38" s="336"/>
      <c r="BS38" s="336"/>
      <c r="BT38" s="336"/>
      <c r="BU38" s="335"/>
      <c r="BV38" s="335"/>
      <c r="BW38" s="335"/>
      <c r="BX38" s="335"/>
      <c r="BY38" s="335"/>
      <c r="BZ38" s="335"/>
      <c r="CA38" s="335"/>
      <c r="CB38" s="335"/>
      <c r="CC38" s="335"/>
      <c r="CD38" s="336"/>
      <c r="CE38" s="336"/>
      <c r="CF38" s="336"/>
      <c r="CG38" s="336"/>
      <c r="CH38" s="336"/>
      <c r="CI38" s="336"/>
      <c r="CJ38" s="336"/>
      <c r="CK38" s="336"/>
      <c r="CL38" s="336"/>
      <c r="CM38" s="336"/>
      <c r="CN38" s="336"/>
      <c r="CO38" s="336"/>
      <c r="CP38" s="336"/>
      <c r="CQ38" s="336"/>
      <c r="CR38" s="336"/>
      <c r="CS38" s="336"/>
      <c r="CT38" s="336"/>
      <c r="CU38" s="336"/>
      <c r="CV38" s="336"/>
      <c r="CW38" s="336"/>
      <c r="CX38" s="336"/>
      <c r="CY38" s="336"/>
      <c r="CZ38" s="336"/>
      <c r="DA38" s="336"/>
      <c r="DB38" s="336"/>
      <c r="DC38" s="336"/>
      <c r="DD38" s="336"/>
      <c r="DE38" s="336"/>
      <c r="DF38" s="336"/>
      <c r="DG38" s="336"/>
      <c r="DH38" s="336"/>
      <c r="DI38" s="336"/>
      <c r="DJ38" s="336"/>
      <c r="DK38" s="336"/>
      <c r="DL38" s="336"/>
      <c r="DM38" s="336"/>
      <c r="DN38" s="336"/>
      <c r="DO38" s="336"/>
      <c r="DP38" s="336"/>
      <c r="DQ38" s="336"/>
      <c r="DR38" s="336"/>
      <c r="DS38" s="336"/>
      <c r="DT38" s="336"/>
      <c r="DU38" s="336"/>
      <c r="DV38" s="336"/>
      <c r="DW38" s="336"/>
      <c r="DX38" s="336"/>
      <c r="DY38" s="336"/>
      <c r="DZ38" s="336"/>
      <c r="EA38" s="336"/>
      <c r="EB38" s="336"/>
      <c r="EC38" s="336"/>
      <c r="ED38" s="336"/>
      <c r="EE38" s="336"/>
      <c r="EF38" s="336"/>
      <c r="EG38" s="336"/>
      <c r="EH38" s="336"/>
      <c r="EI38" s="336"/>
      <c r="EJ38" s="336"/>
      <c r="EK38" s="336"/>
      <c r="EL38" s="336"/>
      <c r="EM38" s="336"/>
      <c r="EN38" s="336"/>
      <c r="EO38" s="336"/>
      <c r="EP38" s="336"/>
      <c r="EQ38" s="336"/>
      <c r="ER38" s="336"/>
      <c r="ES38" s="336"/>
      <c r="ET38" s="336"/>
      <c r="EU38" s="336"/>
      <c r="EV38" s="336"/>
      <c r="EW38" s="336"/>
      <c r="EX38" s="336"/>
      <c r="EY38" s="336"/>
      <c r="EZ38" s="336"/>
      <c r="FA38" s="336"/>
      <c r="FB38" s="336"/>
      <c r="FC38" s="336"/>
      <c r="FD38" s="336"/>
      <c r="FE38" s="336"/>
      <c r="FF38" s="336"/>
      <c r="FG38" s="336"/>
      <c r="FH38" s="336"/>
      <c r="FI38" s="336"/>
      <c r="FJ38" s="336"/>
      <c r="FK38" s="336"/>
      <c r="FL38" s="336"/>
      <c r="FM38" s="336"/>
      <c r="FN38" s="336"/>
      <c r="FO38" s="336"/>
      <c r="FP38" s="336"/>
      <c r="FQ38" s="336"/>
      <c r="FR38" s="336"/>
      <c r="FS38" s="336"/>
      <c r="FT38" s="336"/>
      <c r="FU38" s="336"/>
      <c r="FV38" s="336"/>
      <c r="FW38" s="336"/>
      <c r="FX38" s="336"/>
      <c r="FY38" s="336"/>
      <c r="FZ38" s="336"/>
      <c r="GA38" s="336"/>
      <c r="GB38" s="336"/>
      <c r="GC38" s="336"/>
      <c r="GD38" s="336"/>
      <c r="GE38" s="336"/>
      <c r="GF38" s="336"/>
      <c r="GG38" s="336"/>
      <c r="GH38" s="336"/>
      <c r="GI38" s="336"/>
      <c r="GJ38" s="336"/>
      <c r="GK38" s="336"/>
      <c r="GL38" s="336"/>
      <c r="GM38" s="336"/>
      <c r="GN38" s="336"/>
      <c r="GO38" s="335"/>
      <c r="GP38" s="335"/>
      <c r="GQ38" s="335"/>
      <c r="GR38" s="335"/>
      <c r="GS38" s="335"/>
      <c r="GT38" s="335"/>
      <c r="GU38" s="335"/>
      <c r="GV38" s="335"/>
      <c r="GW38" s="335"/>
    </row>
    <row r="39" spans="1:205" s="2" customFormat="1" ht="10.5" x14ac:dyDescent="0.2">
      <c r="A39" s="337" t="s">
        <v>57</v>
      </c>
      <c r="B39" s="337"/>
      <c r="C39" s="337"/>
      <c r="D39" s="337"/>
      <c r="E39" s="337"/>
      <c r="F39" s="337"/>
      <c r="G39" s="337"/>
      <c r="H39" s="337"/>
      <c r="I39" s="337"/>
      <c r="J39" s="337"/>
      <c r="K39" s="337"/>
      <c r="L39" s="337"/>
      <c r="M39" s="337"/>
      <c r="N39" s="337"/>
      <c r="O39" s="337"/>
      <c r="P39" s="337"/>
      <c r="Q39" s="337"/>
      <c r="R39" s="337"/>
      <c r="S39" s="337"/>
      <c r="T39" s="337"/>
      <c r="U39" s="337"/>
      <c r="V39" s="337"/>
      <c r="W39" s="337"/>
      <c r="X39" s="337"/>
      <c r="Y39" s="337"/>
      <c r="Z39" s="337"/>
      <c r="AA39" s="337"/>
      <c r="AB39" s="337"/>
      <c r="AC39" s="337"/>
      <c r="AD39" s="337"/>
      <c r="AE39" s="337"/>
      <c r="AF39" s="337"/>
      <c r="AG39" s="337"/>
      <c r="AH39" s="337"/>
      <c r="AI39" s="337"/>
      <c r="AJ39" s="337"/>
      <c r="AK39" s="337"/>
      <c r="AL39" s="337"/>
      <c r="AM39" s="337"/>
      <c r="AN39" s="337"/>
      <c r="AO39" s="337"/>
      <c r="AP39" s="337"/>
      <c r="AQ39" s="337"/>
      <c r="AR39" s="337"/>
      <c r="AS39" s="337"/>
      <c r="AT39" s="337"/>
      <c r="AU39" s="337"/>
      <c r="AV39" s="337"/>
      <c r="AW39" s="337"/>
      <c r="AX39" s="337"/>
      <c r="AY39" s="337"/>
      <c r="AZ39" s="337"/>
      <c r="BA39" s="337"/>
      <c r="BB39" s="337"/>
      <c r="BC39" s="337"/>
      <c r="BD39" s="337"/>
      <c r="BE39" s="337"/>
      <c r="BF39" s="337"/>
      <c r="BG39" s="337"/>
      <c r="BH39" s="337"/>
      <c r="BI39" s="337"/>
      <c r="BJ39" s="337"/>
      <c r="BK39" s="337"/>
      <c r="BL39" s="337"/>
      <c r="BM39" s="337"/>
      <c r="BN39" s="337"/>
      <c r="BO39" s="337"/>
      <c r="BP39" s="337"/>
      <c r="BQ39" s="337"/>
      <c r="BR39" s="337"/>
      <c r="BS39" s="337"/>
      <c r="BT39" s="337"/>
      <c r="BU39" s="337"/>
      <c r="BV39" s="337"/>
      <c r="BW39" s="337"/>
      <c r="BX39" s="337"/>
      <c r="BY39" s="337"/>
      <c r="BZ39" s="337"/>
      <c r="CA39" s="337"/>
      <c r="CB39" s="337"/>
      <c r="CC39" s="337"/>
      <c r="CD39" s="337"/>
      <c r="CE39" s="337"/>
      <c r="CF39" s="337"/>
      <c r="CG39" s="337"/>
      <c r="CH39" s="337"/>
      <c r="CI39" s="337"/>
      <c r="CJ39" s="337"/>
      <c r="CK39" s="337"/>
      <c r="CL39" s="337"/>
      <c r="CM39" s="337"/>
      <c r="CN39" s="337"/>
      <c r="CO39" s="337"/>
      <c r="CP39" s="337"/>
      <c r="CQ39" s="337"/>
      <c r="CR39" s="337"/>
      <c r="CS39" s="337"/>
      <c r="CT39" s="337"/>
      <c r="CU39" s="337"/>
      <c r="CV39" s="337"/>
      <c r="CW39" s="337"/>
      <c r="CX39" s="337"/>
      <c r="CY39" s="337"/>
      <c r="CZ39" s="337"/>
      <c r="DA39" s="337"/>
      <c r="DB39" s="337"/>
      <c r="DC39" s="337"/>
      <c r="DD39" s="337"/>
      <c r="DE39" s="337"/>
      <c r="DF39" s="337"/>
      <c r="DG39" s="337"/>
      <c r="DH39" s="337"/>
      <c r="DI39" s="337"/>
      <c r="DJ39" s="337"/>
      <c r="DK39" s="337"/>
      <c r="DL39" s="337"/>
      <c r="DM39" s="337"/>
      <c r="DN39" s="337"/>
      <c r="DO39" s="337"/>
      <c r="DP39" s="337"/>
      <c r="DQ39" s="337"/>
      <c r="DR39" s="337"/>
      <c r="DS39" s="337"/>
      <c r="DT39" s="337"/>
      <c r="DU39" s="337"/>
      <c r="DV39" s="337"/>
      <c r="DW39" s="337"/>
      <c r="DX39" s="337"/>
      <c r="DY39" s="337"/>
      <c r="DZ39" s="337"/>
      <c r="EA39" s="337"/>
      <c r="EB39" s="337"/>
      <c r="EC39" s="337"/>
      <c r="ED39" s="337"/>
      <c r="EE39" s="337"/>
      <c r="EF39" s="337"/>
      <c r="EG39" s="337"/>
      <c r="EH39" s="337"/>
      <c r="EI39" s="337"/>
      <c r="EJ39" s="337"/>
      <c r="EK39" s="337"/>
      <c r="EL39" s="337"/>
      <c r="EM39" s="337"/>
      <c r="EN39" s="337"/>
      <c r="EO39" s="337"/>
      <c r="EP39" s="337"/>
      <c r="EQ39" s="337"/>
      <c r="ER39" s="337"/>
      <c r="ES39" s="337"/>
      <c r="ET39" s="337"/>
      <c r="EU39" s="337"/>
      <c r="EV39" s="337"/>
      <c r="EW39" s="337"/>
      <c r="EX39" s="337"/>
      <c r="EY39" s="337"/>
      <c r="EZ39" s="337"/>
      <c r="FA39" s="337"/>
      <c r="FB39" s="337"/>
      <c r="FC39" s="337"/>
      <c r="FD39" s="337"/>
      <c r="FE39" s="337"/>
      <c r="FF39" s="337"/>
      <c r="FG39" s="337"/>
      <c r="FH39" s="337"/>
      <c r="FI39" s="337"/>
      <c r="FJ39" s="337"/>
      <c r="FK39" s="337"/>
      <c r="FL39" s="337"/>
      <c r="FM39" s="337"/>
      <c r="FN39" s="337"/>
      <c r="FO39" s="337"/>
      <c r="FP39" s="337"/>
      <c r="FQ39" s="337"/>
      <c r="FR39" s="337"/>
      <c r="FS39" s="337"/>
      <c r="FT39" s="337"/>
      <c r="FU39" s="337"/>
      <c r="FV39" s="337"/>
      <c r="FW39" s="337"/>
      <c r="FX39" s="337"/>
      <c r="FY39" s="337"/>
      <c r="FZ39" s="337"/>
      <c r="GA39" s="337"/>
      <c r="GB39" s="337"/>
      <c r="GC39" s="337"/>
      <c r="GD39" s="337"/>
      <c r="GE39" s="337"/>
      <c r="GF39" s="337"/>
      <c r="GG39" s="337"/>
      <c r="GH39" s="337"/>
      <c r="GI39" s="337"/>
      <c r="GJ39" s="337"/>
      <c r="GK39" s="337"/>
      <c r="GL39" s="337"/>
      <c r="GM39" s="337"/>
      <c r="GN39" s="337"/>
      <c r="GO39" s="337"/>
      <c r="GP39" s="337"/>
      <c r="GQ39" s="337"/>
      <c r="GR39" s="337"/>
      <c r="GS39" s="337"/>
      <c r="GT39" s="337"/>
      <c r="GU39" s="337"/>
      <c r="GV39" s="337"/>
      <c r="GW39" s="337"/>
    </row>
    <row r="40" spans="1:205" s="2" customFormat="1" ht="10.5" hidden="1" customHeight="1" x14ac:dyDescent="0.2">
      <c r="A40" s="346" t="s">
        <v>56</v>
      </c>
      <c r="B40" s="346"/>
      <c r="C40" s="346"/>
      <c r="D40" s="346"/>
      <c r="E40" s="335"/>
      <c r="F40" s="335"/>
      <c r="G40" s="335"/>
      <c r="H40" s="335"/>
      <c r="I40" s="335"/>
      <c r="J40" s="335"/>
      <c r="K40" s="335"/>
      <c r="L40" s="335"/>
      <c r="M40" s="335"/>
      <c r="N40" s="335"/>
      <c r="O40" s="335"/>
      <c r="P40" s="335"/>
      <c r="Q40" s="335"/>
      <c r="R40" s="335"/>
      <c r="S40" s="335"/>
      <c r="T40" s="335"/>
      <c r="U40" s="335"/>
      <c r="V40" s="335"/>
      <c r="W40" s="335"/>
      <c r="X40" s="335"/>
      <c r="Y40" s="337"/>
      <c r="Z40" s="337"/>
      <c r="AA40" s="337"/>
      <c r="AB40" s="337"/>
      <c r="AC40" s="337"/>
      <c r="AD40" s="337"/>
      <c r="AE40" s="337"/>
      <c r="AF40" s="337"/>
      <c r="AG40" s="337"/>
      <c r="AH40" s="337"/>
      <c r="AI40" s="337"/>
      <c r="AJ40" s="337"/>
      <c r="AK40" s="337"/>
      <c r="AL40" s="337"/>
      <c r="AM40" s="337"/>
      <c r="AN40" s="337"/>
      <c r="AO40" s="337"/>
      <c r="AP40" s="337"/>
      <c r="AQ40" s="337"/>
      <c r="AR40" s="337"/>
      <c r="AS40" s="337"/>
      <c r="AT40" s="337"/>
      <c r="AU40" s="337"/>
      <c r="AV40" s="337"/>
      <c r="AW40" s="336"/>
      <c r="AX40" s="336"/>
      <c r="AY40" s="336"/>
      <c r="AZ40" s="336"/>
      <c r="BA40" s="336"/>
      <c r="BB40" s="336"/>
      <c r="BC40" s="336"/>
      <c r="BD40" s="336"/>
      <c r="BE40" s="336"/>
      <c r="BF40" s="336"/>
      <c r="BG40" s="336"/>
      <c r="BH40" s="336"/>
      <c r="BI40" s="336"/>
      <c r="BJ40" s="336"/>
      <c r="BK40" s="336"/>
      <c r="BL40" s="336"/>
      <c r="BM40" s="336"/>
      <c r="BN40" s="336"/>
      <c r="BO40" s="336"/>
      <c r="BP40" s="336"/>
      <c r="BQ40" s="336"/>
      <c r="BR40" s="336"/>
      <c r="BS40" s="336"/>
      <c r="BT40" s="336"/>
      <c r="BU40" s="335"/>
      <c r="BV40" s="335"/>
      <c r="BW40" s="335"/>
      <c r="BX40" s="335"/>
      <c r="BY40" s="335"/>
      <c r="BZ40" s="335"/>
      <c r="CA40" s="335"/>
      <c r="CB40" s="335"/>
      <c r="CC40" s="335"/>
      <c r="CD40" s="336"/>
      <c r="CE40" s="336"/>
      <c r="CF40" s="336"/>
      <c r="CG40" s="336"/>
      <c r="CH40" s="336"/>
      <c r="CI40" s="336"/>
      <c r="CJ40" s="336"/>
      <c r="CK40" s="336"/>
      <c r="CL40" s="336"/>
      <c r="CM40" s="336"/>
      <c r="CN40" s="336"/>
      <c r="CO40" s="336"/>
      <c r="CP40" s="336"/>
      <c r="CQ40" s="336"/>
      <c r="CR40" s="336"/>
      <c r="CS40" s="336"/>
      <c r="CT40" s="336"/>
      <c r="CU40" s="336"/>
      <c r="CV40" s="336"/>
      <c r="CW40" s="336"/>
      <c r="CX40" s="336"/>
      <c r="CY40" s="336"/>
      <c r="CZ40" s="336"/>
      <c r="DA40" s="336"/>
      <c r="DB40" s="336"/>
      <c r="DC40" s="336"/>
      <c r="DD40" s="336"/>
      <c r="DE40" s="336"/>
      <c r="DF40" s="336"/>
      <c r="DG40" s="336"/>
      <c r="DH40" s="336"/>
      <c r="DI40" s="336"/>
      <c r="DJ40" s="336"/>
      <c r="DK40" s="336"/>
      <c r="DL40" s="336"/>
      <c r="DM40" s="336"/>
      <c r="DN40" s="336"/>
      <c r="DO40" s="336"/>
      <c r="DP40" s="336"/>
      <c r="DQ40" s="336"/>
      <c r="DR40" s="336"/>
      <c r="DS40" s="336"/>
      <c r="DT40" s="336"/>
      <c r="DU40" s="336"/>
      <c r="DV40" s="336"/>
      <c r="DW40" s="336"/>
      <c r="DX40" s="336"/>
      <c r="DY40" s="336"/>
      <c r="DZ40" s="336"/>
      <c r="EA40" s="336"/>
      <c r="EB40" s="336"/>
      <c r="EC40" s="336"/>
      <c r="ED40" s="336"/>
      <c r="EE40" s="336"/>
      <c r="EF40" s="336"/>
      <c r="EG40" s="336"/>
      <c r="EH40" s="336"/>
      <c r="EI40" s="336"/>
      <c r="EJ40" s="336"/>
      <c r="EK40" s="336"/>
      <c r="EL40" s="336"/>
      <c r="EM40" s="336"/>
      <c r="EN40" s="336"/>
      <c r="EO40" s="336"/>
      <c r="EP40" s="336"/>
      <c r="EQ40" s="336"/>
      <c r="ER40" s="336"/>
      <c r="ES40" s="336"/>
      <c r="ET40" s="336"/>
      <c r="EU40" s="336"/>
      <c r="EV40" s="336"/>
      <c r="EW40" s="336"/>
      <c r="EX40" s="336"/>
      <c r="EY40" s="336"/>
      <c r="EZ40" s="336"/>
      <c r="FA40" s="336"/>
      <c r="FB40" s="336"/>
      <c r="FC40" s="336"/>
      <c r="FD40" s="336"/>
      <c r="FE40" s="336"/>
      <c r="FF40" s="336"/>
      <c r="FG40" s="336"/>
      <c r="FH40" s="336"/>
      <c r="FI40" s="336"/>
      <c r="FJ40" s="336"/>
      <c r="FK40" s="336"/>
      <c r="FL40" s="336"/>
      <c r="FM40" s="336"/>
      <c r="FN40" s="336"/>
      <c r="FO40" s="336"/>
      <c r="FP40" s="336"/>
      <c r="FQ40" s="336"/>
      <c r="FR40" s="336"/>
      <c r="FS40" s="336"/>
      <c r="FT40" s="336"/>
      <c r="FU40" s="336"/>
      <c r="FV40" s="336"/>
      <c r="FW40" s="336"/>
      <c r="FX40" s="336"/>
      <c r="FY40" s="336"/>
      <c r="FZ40" s="336"/>
      <c r="GA40" s="336"/>
      <c r="GB40" s="336"/>
      <c r="GC40" s="336"/>
      <c r="GD40" s="336"/>
      <c r="GE40" s="336"/>
      <c r="GF40" s="336"/>
      <c r="GG40" s="336"/>
      <c r="GH40" s="336"/>
      <c r="GI40" s="336"/>
      <c r="GJ40" s="336"/>
      <c r="GK40" s="336"/>
      <c r="GL40" s="336"/>
      <c r="GM40" s="336"/>
      <c r="GN40" s="336"/>
      <c r="GO40" s="335"/>
      <c r="GP40" s="335"/>
      <c r="GQ40" s="335"/>
      <c r="GR40" s="335"/>
      <c r="GS40" s="335"/>
      <c r="GT40" s="335"/>
      <c r="GU40" s="335"/>
      <c r="GV40" s="335"/>
      <c r="GW40" s="335"/>
    </row>
    <row r="41" spans="1:205" s="2" customFormat="1" ht="10.5" hidden="1" customHeight="1" x14ac:dyDescent="0.2">
      <c r="A41" s="346" t="s">
        <v>55</v>
      </c>
      <c r="B41" s="346"/>
      <c r="C41" s="346"/>
      <c r="D41" s="346"/>
      <c r="E41" s="335"/>
      <c r="F41" s="335"/>
      <c r="G41" s="335"/>
      <c r="H41" s="335"/>
      <c r="I41" s="335"/>
      <c r="J41" s="335"/>
      <c r="K41" s="335"/>
      <c r="L41" s="335"/>
      <c r="M41" s="335"/>
      <c r="N41" s="335"/>
      <c r="O41" s="335"/>
      <c r="P41" s="335"/>
      <c r="Q41" s="335"/>
      <c r="R41" s="335"/>
      <c r="S41" s="335"/>
      <c r="T41" s="335"/>
      <c r="U41" s="335"/>
      <c r="V41" s="335"/>
      <c r="W41" s="335"/>
      <c r="X41" s="335"/>
      <c r="Y41" s="337"/>
      <c r="Z41" s="337"/>
      <c r="AA41" s="337"/>
      <c r="AB41" s="337"/>
      <c r="AC41" s="337"/>
      <c r="AD41" s="337"/>
      <c r="AE41" s="337"/>
      <c r="AF41" s="337"/>
      <c r="AG41" s="337"/>
      <c r="AH41" s="337"/>
      <c r="AI41" s="337"/>
      <c r="AJ41" s="337"/>
      <c r="AK41" s="337"/>
      <c r="AL41" s="337"/>
      <c r="AM41" s="337"/>
      <c r="AN41" s="337"/>
      <c r="AO41" s="337"/>
      <c r="AP41" s="337"/>
      <c r="AQ41" s="337"/>
      <c r="AR41" s="337"/>
      <c r="AS41" s="337"/>
      <c r="AT41" s="337"/>
      <c r="AU41" s="337"/>
      <c r="AV41" s="337"/>
      <c r="AW41" s="336"/>
      <c r="AX41" s="336"/>
      <c r="AY41" s="336"/>
      <c r="AZ41" s="336"/>
      <c r="BA41" s="336"/>
      <c r="BB41" s="336"/>
      <c r="BC41" s="336"/>
      <c r="BD41" s="336"/>
      <c r="BE41" s="336"/>
      <c r="BF41" s="336"/>
      <c r="BG41" s="336"/>
      <c r="BH41" s="336"/>
      <c r="BI41" s="336"/>
      <c r="BJ41" s="336"/>
      <c r="BK41" s="336"/>
      <c r="BL41" s="336"/>
      <c r="BM41" s="336"/>
      <c r="BN41" s="336"/>
      <c r="BO41" s="336"/>
      <c r="BP41" s="336"/>
      <c r="BQ41" s="336"/>
      <c r="BR41" s="336"/>
      <c r="BS41" s="336"/>
      <c r="BT41" s="336"/>
      <c r="BU41" s="335"/>
      <c r="BV41" s="335"/>
      <c r="BW41" s="335"/>
      <c r="BX41" s="335"/>
      <c r="BY41" s="335"/>
      <c r="BZ41" s="335"/>
      <c r="CA41" s="335"/>
      <c r="CB41" s="335"/>
      <c r="CC41" s="335"/>
      <c r="CD41" s="336"/>
      <c r="CE41" s="336"/>
      <c r="CF41" s="336"/>
      <c r="CG41" s="336"/>
      <c r="CH41" s="336"/>
      <c r="CI41" s="336"/>
      <c r="CJ41" s="336"/>
      <c r="CK41" s="336"/>
      <c r="CL41" s="336"/>
      <c r="CM41" s="336"/>
      <c r="CN41" s="336"/>
      <c r="CO41" s="336"/>
      <c r="CP41" s="336"/>
      <c r="CQ41" s="336"/>
      <c r="CR41" s="336"/>
      <c r="CS41" s="336"/>
      <c r="CT41" s="336"/>
      <c r="CU41" s="336"/>
      <c r="CV41" s="336"/>
      <c r="CW41" s="336"/>
      <c r="CX41" s="336"/>
      <c r="CY41" s="336"/>
      <c r="CZ41" s="336"/>
      <c r="DA41" s="336"/>
      <c r="DB41" s="336"/>
      <c r="DC41" s="336"/>
      <c r="DD41" s="336"/>
      <c r="DE41" s="336"/>
      <c r="DF41" s="336"/>
      <c r="DG41" s="336"/>
      <c r="DH41" s="336"/>
      <c r="DI41" s="336"/>
      <c r="DJ41" s="336"/>
      <c r="DK41" s="336"/>
      <c r="DL41" s="336"/>
      <c r="DM41" s="336"/>
      <c r="DN41" s="336"/>
      <c r="DO41" s="336"/>
      <c r="DP41" s="336"/>
      <c r="DQ41" s="336"/>
      <c r="DR41" s="336"/>
      <c r="DS41" s="336"/>
      <c r="DT41" s="336"/>
      <c r="DU41" s="336"/>
      <c r="DV41" s="336"/>
      <c r="DW41" s="336"/>
      <c r="DX41" s="336"/>
      <c r="DY41" s="336"/>
      <c r="DZ41" s="336"/>
      <c r="EA41" s="336"/>
      <c r="EB41" s="336"/>
      <c r="EC41" s="336"/>
      <c r="ED41" s="336"/>
      <c r="EE41" s="336"/>
      <c r="EF41" s="336"/>
      <c r="EG41" s="336"/>
      <c r="EH41" s="336"/>
      <c r="EI41" s="336"/>
      <c r="EJ41" s="336"/>
      <c r="EK41" s="336"/>
      <c r="EL41" s="336"/>
      <c r="EM41" s="336"/>
      <c r="EN41" s="336"/>
      <c r="EO41" s="336"/>
      <c r="EP41" s="336"/>
      <c r="EQ41" s="336"/>
      <c r="ER41" s="336"/>
      <c r="ES41" s="336"/>
      <c r="ET41" s="336"/>
      <c r="EU41" s="336"/>
      <c r="EV41" s="336"/>
      <c r="EW41" s="336"/>
      <c r="EX41" s="336"/>
      <c r="EY41" s="336"/>
      <c r="EZ41" s="336"/>
      <c r="FA41" s="336"/>
      <c r="FB41" s="336"/>
      <c r="FC41" s="336"/>
      <c r="FD41" s="336"/>
      <c r="FE41" s="336"/>
      <c r="FF41" s="336"/>
      <c r="FG41" s="336"/>
      <c r="FH41" s="336"/>
      <c r="FI41" s="336"/>
      <c r="FJ41" s="336"/>
      <c r="FK41" s="336"/>
      <c r="FL41" s="336"/>
      <c r="FM41" s="336"/>
      <c r="FN41" s="336"/>
      <c r="FO41" s="336"/>
      <c r="FP41" s="336"/>
      <c r="FQ41" s="336"/>
      <c r="FR41" s="336"/>
      <c r="FS41" s="336"/>
      <c r="FT41" s="336"/>
      <c r="FU41" s="336"/>
      <c r="FV41" s="336"/>
      <c r="FW41" s="336"/>
      <c r="FX41" s="336"/>
      <c r="FY41" s="336"/>
      <c r="FZ41" s="336"/>
      <c r="GA41" s="336"/>
      <c r="GB41" s="336"/>
      <c r="GC41" s="336"/>
      <c r="GD41" s="336"/>
      <c r="GE41" s="336"/>
      <c r="GF41" s="336"/>
      <c r="GG41" s="336"/>
      <c r="GH41" s="336"/>
      <c r="GI41" s="336"/>
      <c r="GJ41" s="336"/>
      <c r="GK41" s="336"/>
      <c r="GL41" s="336"/>
      <c r="GM41" s="336"/>
      <c r="GN41" s="336"/>
      <c r="GO41" s="335"/>
      <c r="GP41" s="335"/>
      <c r="GQ41" s="335"/>
      <c r="GR41" s="335"/>
      <c r="GS41" s="335"/>
      <c r="GT41" s="335"/>
      <c r="GU41" s="335"/>
      <c r="GV41" s="335"/>
      <c r="GW41" s="335"/>
    </row>
    <row r="42" spans="1:205" s="2" customFormat="1" ht="10.5" customHeight="1" x14ac:dyDescent="0.2">
      <c r="A42" s="337" t="s">
        <v>61</v>
      </c>
      <c r="B42" s="337"/>
      <c r="C42" s="337"/>
      <c r="D42" s="337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7"/>
      <c r="T42" s="337"/>
      <c r="U42" s="337"/>
      <c r="V42" s="337"/>
      <c r="W42" s="337"/>
      <c r="X42" s="337"/>
      <c r="Y42" s="337"/>
      <c r="Z42" s="337"/>
      <c r="AA42" s="337"/>
      <c r="AB42" s="337"/>
      <c r="AC42" s="337"/>
      <c r="AD42" s="337"/>
      <c r="AE42" s="337"/>
      <c r="AF42" s="337"/>
      <c r="AG42" s="337"/>
      <c r="AH42" s="337"/>
      <c r="AI42" s="337"/>
      <c r="AJ42" s="337"/>
      <c r="AK42" s="337"/>
      <c r="AL42" s="337"/>
      <c r="AM42" s="337"/>
      <c r="AN42" s="337"/>
      <c r="AO42" s="337"/>
      <c r="AP42" s="337"/>
      <c r="AQ42" s="337"/>
      <c r="AR42" s="337"/>
      <c r="AS42" s="337"/>
      <c r="AT42" s="337"/>
      <c r="AU42" s="337"/>
      <c r="AV42" s="337"/>
      <c r="AW42" s="336"/>
      <c r="AX42" s="336"/>
      <c r="AY42" s="336"/>
      <c r="AZ42" s="336"/>
      <c r="BA42" s="336"/>
      <c r="BB42" s="336"/>
      <c r="BC42" s="336"/>
      <c r="BD42" s="336"/>
      <c r="BE42" s="336"/>
      <c r="BF42" s="336"/>
      <c r="BG42" s="336"/>
      <c r="BH42" s="336"/>
      <c r="BI42" s="336"/>
      <c r="BJ42" s="336"/>
      <c r="BK42" s="336"/>
      <c r="BL42" s="336"/>
      <c r="BM42" s="336"/>
      <c r="BN42" s="336"/>
      <c r="BO42" s="336"/>
      <c r="BP42" s="336"/>
      <c r="BQ42" s="336"/>
      <c r="BR42" s="336"/>
      <c r="BS42" s="336"/>
      <c r="BT42" s="336"/>
      <c r="BU42" s="335"/>
      <c r="BV42" s="335"/>
      <c r="BW42" s="335"/>
      <c r="BX42" s="335"/>
      <c r="BY42" s="335"/>
      <c r="BZ42" s="335"/>
      <c r="CA42" s="335"/>
      <c r="CB42" s="335"/>
      <c r="CC42" s="335"/>
      <c r="CD42" s="336"/>
      <c r="CE42" s="336"/>
      <c r="CF42" s="336"/>
      <c r="CG42" s="336"/>
      <c r="CH42" s="336"/>
      <c r="CI42" s="336"/>
      <c r="CJ42" s="336"/>
      <c r="CK42" s="336"/>
      <c r="CL42" s="336"/>
      <c r="CM42" s="336"/>
      <c r="CN42" s="336"/>
      <c r="CO42" s="336"/>
      <c r="CP42" s="336"/>
      <c r="CQ42" s="336"/>
      <c r="CR42" s="336"/>
      <c r="CS42" s="336"/>
      <c r="CT42" s="336"/>
      <c r="CU42" s="336"/>
      <c r="CV42" s="336"/>
      <c r="CW42" s="336"/>
      <c r="CX42" s="336"/>
      <c r="CY42" s="336"/>
      <c r="CZ42" s="336"/>
      <c r="DA42" s="336"/>
      <c r="DB42" s="336"/>
      <c r="DC42" s="336"/>
      <c r="DD42" s="336"/>
      <c r="DE42" s="336"/>
      <c r="DF42" s="336"/>
      <c r="DG42" s="336"/>
      <c r="DH42" s="336"/>
      <c r="DI42" s="336"/>
      <c r="DJ42" s="336"/>
      <c r="DK42" s="336"/>
      <c r="DL42" s="336"/>
      <c r="DM42" s="336"/>
      <c r="DN42" s="336"/>
      <c r="DO42" s="336"/>
      <c r="DP42" s="336"/>
      <c r="DQ42" s="336"/>
      <c r="DR42" s="336"/>
      <c r="DS42" s="336"/>
      <c r="DT42" s="336"/>
      <c r="DU42" s="336"/>
      <c r="DV42" s="336"/>
      <c r="DW42" s="336"/>
      <c r="DX42" s="336"/>
      <c r="DY42" s="336"/>
      <c r="DZ42" s="336"/>
      <c r="EA42" s="336"/>
      <c r="EB42" s="336"/>
      <c r="EC42" s="336"/>
      <c r="ED42" s="336"/>
      <c r="EE42" s="336"/>
      <c r="EF42" s="336"/>
      <c r="EG42" s="336"/>
      <c r="EH42" s="336"/>
      <c r="EI42" s="336"/>
      <c r="EJ42" s="336"/>
      <c r="EK42" s="336"/>
      <c r="EL42" s="336"/>
      <c r="EM42" s="336"/>
      <c r="EN42" s="336"/>
      <c r="EO42" s="336"/>
      <c r="EP42" s="336"/>
      <c r="EQ42" s="336"/>
      <c r="ER42" s="336"/>
      <c r="ES42" s="336"/>
      <c r="ET42" s="336"/>
      <c r="EU42" s="336"/>
      <c r="EV42" s="336"/>
      <c r="EW42" s="336"/>
      <c r="EX42" s="336"/>
      <c r="EY42" s="336"/>
      <c r="EZ42" s="336"/>
      <c r="FA42" s="336"/>
      <c r="FB42" s="336"/>
      <c r="FC42" s="336"/>
      <c r="FD42" s="336"/>
      <c r="FE42" s="336"/>
      <c r="FF42" s="336"/>
      <c r="FG42" s="336"/>
      <c r="FH42" s="336"/>
      <c r="FI42" s="336"/>
      <c r="FJ42" s="336"/>
      <c r="FK42" s="336"/>
      <c r="FL42" s="336"/>
      <c r="FM42" s="336"/>
      <c r="FN42" s="336"/>
      <c r="FO42" s="336"/>
      <c r="FP42" s="336"/>
      <c r="FQ42" s="336"/>
      <c r="FR42" s="336"/>
      <c r="FS42" s="336"/>
      <c r="FT42" s="336"/>
      <c r="FU42" s="336"/>
      <c r="FV42" s="336"/>
      <c r="FW42" s="336"/>
      <c r="FX42" s="336"/>
      <c r="FY42" s="336"/>
      <c r="FZ42" s="336"/>
      <c r="GA42" s="336"/>
      <c r="GB42" s="336"/>
      <c r="GC42" s="336"/>
      <c r="GD42" s="336"/>
      <c r="GE42" s="336"/>
      <c r="GF42" s="336"/>
      <c r="GG42" s="336"/>
      <c r="GH42" s="336"/>
      <c r="GI42" s="336"/>
      <c r="GJ42" s="336"/>
      <c r="GK42" s="336"/>
      <c r="GL42" s="336"/>
      <c r="GM42" s="336"/>
      <c r="GN42" s="336"/>
      <c r="GO42" s="335"/>
      <c r="GP42" s="335"/>
      <c r="GQ42" s="335"/>
      <c r="GR42" s="335"/>
      <c r="GS42" s="335"/>
      <c r="GT42" s="335"/>
      <c r="GU42" s="335"/>
      <c r="GV42" s="335"/>
      <c r="GW42" s="335"/>
    </row>
    <row r="43" spans="1:205" s="2" customFormat="1" ht="10.5" x14ac:dyDescent="0.2">
      <c r="A43" s="337" t="s">
        <v>54</v>
      </c>
      <c r="B43" s="337"/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7"/>
      <c r="T43" s="337"/>
      <c r="U43" s="337"/>
      <c r="V43" s="337"/>
      <c r="W43" s="337"/>
      <c r="X43" s="337"/>
      <c r="Y43" s="337"/>
      <c r="Z43" s="337"/>
      <c r="AA43" s="337"/>
      <c r="AB43" s="337"/>
      <c r="AC43" s="337"/>
      <c r="AD43" s="337"/>
      <c r="AE43" s="337"/>
      <c r="AF43" s="337"/>
      <c r="AG43" s="337"/>
      <c r="AH43" s="337"/>
      <c r="AI43" s="337"/>
      <c r="AJ43" s="337"/>
      <c r="AK43" s="337"/>
      <c r="AL43" s="337"/>
      <c r="AM43" s="337"/>
      <c r="AN43" s="337"/>
      <c r="AO43" s="337"/>
      <c r="AP43" s="337"/>
      <c r="AQ43" s="337"/>
      <c r="AR43" s="337"/>
      <c r="AS43" s="337"/>
      <c r="AT43" s="337"/>
      <c r="AU43" s="337"/>
      <c r="AV43" s="337"/>
      <c r="AW43" s="337"/>
      <c r="AX43" s="337"/>
      <c r="AY43" s="337"/>
      <c r="AZ43" s="337"/>
      <c r="BA43" s="337"/>
      <c r="BB43" s="337"/>
      <c r="BC43" s="337"/>
      <c r="BD43" s="337"/>
      <c r="BE43" s="337"/>
      <c r="BF43" s="337"/>
      <c r="BG43" s="337"/>
      <c r="BH43" s="337"/>
      <c r="BI43" s="337"/>
      <c r="BJ43" s="337"/>
      <c r="BK43" s="337"/>
      <c r="BL43" s="337"/>
      <c r="BM43" s="337"/>
      <c r="BN43" s="337"/>
      <c r="BO43" s="337"/>
      <c r="BP43" s="337"/>
      <c r="BQ43" s="337"/>
      <c r="BR43" s="337"/>
      <c r="BS43" s="337"/>
      <c r="BT43" s="337"/>
      <c r="BU43" s="337"/>
      <c r="BV43" s="337"/>
      <c r="BW43" s="337"/>
      <c r="BX43" s="337"/>
      <c r="BY43" s="337"/>
      <c r="BZ43" s="337"/>
      <c r="CA43" s="337"/>
      <c r="CB43" s="337"/>
      <c r="CC43" s="337"/>
      <c r="CD43" s="337"/>
      <c r="CE43" s="337"/>
      <c r="CF43" s="337"/>
      <c r="CG43" s="337"/>
      <c r="CH43" s="337"/>
      <c r="CI43" s="337"/>
      <c r="CJ43" s="337"/>
      <c r="CK43" s="337"/>
      <c r="CL43" s="337"/>
      <c r="CM43" s="337"/>
      <c r="CN43" s="337"/>
      <c r="CO43" s="337"/>
      <c r="CP43" s="337"/>
      <c r="CQ43" s="337"/>
      <c r="CR43" s="337"/>
      <c r="CS43" s="337"/>
      <c r="CT43" s="337"/>
      <c r="CU43" s="337"/>
      <c r="CV43" s="337"/>
      <c r="CW43" s="337"/>
      <c r="CX43" s="337"/>
      <c r="CY43" s="337"/>
      <c r="CZ43" s="337"/>
      <c r="DA43" s="337"/>
      <c r="DB43" s="337"/>
      <c r="DC43" s="337"/>
      <c r="DD43" s="337"/>
      <c r="DE43" s="337"/>
      <c r="DF43" s="337"/>
      <c r="DG43" s="337"/>
      <c r="DH43" s="337"/>
      <c r="DI43" s="337"/>
      <c r="DJ43" s="337"/>
      <c r="DK43" s="337"/>
      <c r="DL43" s="337"/>
      <c r="DM43" s="337"/>
      <c r="DN43" s="337"/>
      <c r="DO43" s="337"/>
      <c r="DP43" s="337"/>
      <c r="DQ43" s="337"/>
      <c r="DR43" s="337"/>
      <c r="DS43" s="337"/>
      <c r="DT43" s="337"/>
      <c r="DU43" s="337"/>
      <c r="DV43" s="337"/>
      <c r="DW43" s="337"/>
      <c r="DX43" s="337"/>
      <c r="DY43" s="337"/>
      <c r="DZ43" s="337"/>
      <c r="EA43" s="337"/>
      <c r="EB43" s="337"/>
      <c r="EC43" s="337"/>
      <c r="ED43" s="337"/>
      <c r="EE43" s="337"/>
      <c r="EF43" s="337"/>
      <c r="EG43" s="337"/>
      <c r="EH43" s="337"/>
      <c r="EI43" s="337"/>
      <c r="EJ43" s="337"/>
      <c r="EK43" s="337"/>
      <c r="EL43" s="337"/>
      <c r="EM43" s="337"/>
      <c r="EN43" s="337"/>
      <c r="EO43" s="337"/>
      <c r="EP43" s="337"/>
      <c r="EQ43" s="337"/>
      <c r="ER43" s="337"/>
      <c r="ES43" s="337"/>
      <c r="ET43" s="337"/>
      <c r="EU43" s="337"/>
      <c r="EV43" s="337"/>
      <c r="EW43" s="337"/>
      <c r="EX43" s="337"/>
      <c r="EY43" s="337"/>
      <c r="EZ43" s="337"/>
      <c r="FA43" s="337"/>
      <c r="FB43" s="337"/>
      <c r="FC43" s="337"/>
      <c r="FD43" s="337"/>
      <c r="FE43" s="337"/>
      <c r="FF43" s="337"/>
      <c r="FG43" s="337"/>
      <c r="FH43" s="337"/>
      <c r="FI43" s="337"/>
      <c r="FJ43" s="337"/>
      <c r="FK43" s="337"/>
      <c r="FL43" s="337"/>
      <c r="FM43" s="337"/>
      <c r="FN43" s="337"/>
      <c r="FO43" s="337"/>
      <c r="FP43" s="337"/>
      <c r="FQ43" s="337"/>
      <c r="FR43" s="337"/>
      <c r="FS43" s="337"/>
      <c r="FT43" s="337"/>
      <c r="FU43" s="337"/>
      <c r="FV43" s="337"/>
      <c r="FW43" s="337"/>
      <c r="FX43" s="337"/>
      <c r="FY43" s="337"/>
      <c r="FZ43" s="337"/>
      <c r="GA43" s="337"/>
      <c r="GB43" s="337"/>
      <c r="GC43" s="337"/>
      <c r="GD43" s="337"/>
      <c r="GE43" s="337"/>
      <c r="GF43" s="337"/>
      <c r="GG43" s="337"/>
      <c r="GH43" s="337"/>
      <c r="GI43" s="337"/>
      <c r="GJ43" s="337"/>
      <c r="GK43" s="337"/>
      <c r="GL43" s="337"/>
      <c r="GM43" s="337"/>
      <c r="GN43" s="337"/>
      <c r="GO43" s="337"/>
      <c r="GP43" s="337"/>
      <c r="GQ43" s="337"/>
      <c r="GR43" s="337"/>
      <c r="GS43" s="337"/>
      <c r="GT43" s="337"/>
      <c r="GU43" s="337"/>
      <c r="GV43" s="337"/>
      <c r="GW43" s="337"/>
    </row>
    <row r="44" spans="1:205" s="2" customFormat="1" ht="32.25" customHeight="1" x14ac:dyDescent="0.2">
      <c r="A44" s="346" t="s">
        <v>62</v>
      </c>
      <c r="B44" s="346"/>
      <c r="C44" s="346"/>
      <c r="D44" s="346"/>
      <c r="E44" s="347" t="s">
        <v>555</v>
      </c>
      <c r="F44" s="347"/>
      <c r="G44" s="347"/>
      <c r="H44" s="347"/>
      <c r="I44" s="347"/>
      <c r="J44" s="347"/>
      <c r="K44" s="347"/>
      <c r="L44" s="347"/>
      <c r="M44" s="347"/>
      <c r="N44" s="347"/>
      <c r="O44" s="347"/>
      <c r="P44" s="347"/>
      <c r="Q44" s="347"/>
      <c r="R44" s="347"/>
      <c r="S44" s="347"/>
      <c r="T44" s="347"/>
      <c r="U44" s="347"/>
      <c r="V44" s="347"/>
      <c r="W44" s="347"/>
      <c r="X44" s="347"/>
      <c r="Y44" s="337" t="s">
        <v>100</v>
      </c>
      <c r="Z44" s="337"/>
      <c r="AA44" s="337"/>
      <c r="AB44" s="337"/>
      <c r="AC44" s="337"/>
      <c r="AD44" s="337"/>
      <c r="AE44" s="337"/>
      <c r="AF44" s="337"/>
      <c r="AG44" s="337"/>
      <c r="AH44" s="337"/>
      <c r="AI44" s="337"/>
      <c r="AJ44" s="337"/>
      <c r="AK44" s="337" t="s">
        <v>490</v>
      </c>
      <c r="AL44" s="337"/>
      <c r="AM44" s="337"/>
      <c r="AN44" s="337"/>
      <c r="AO44" s="337"/>
      <c r="AP44" s="337"/>
      <c r="AQ44" s="337"/>
      <c r="AR44" s="337"/>
      <c r="AS44" s="337"/>
      <c r="AT44" s="337"/>
      <c r="AU44" s="337"/>
      <c r="AV44" s="337"/>
      <c r="AW44" s="336">
        <v>1000</v>
      </c>
      <c r="AX44" s="336"/>
      <c r="AY44" s="336"/>
      <c r="AZ44" s="336"/>
      <c r="BA44" s="336"/>
      <c r="BB44" s="336"/>
      <c r="BC44" s="336"/>
      <c r="BD44" s="336"/>
      <c r="BE44" s="336"/>
      <c r="BF44" s="336"/>
      <c r="BG44" s="336"/>
      <c r="BH44" s="336"/>
      <c r="BI44" s="336"/>
      <c r="BJ44" s="336"/>
      <c r="BK44" s="336"/>
      <c r="BL44" s="336"/>
      <c r="BM44" s="336">
        <v>7.02</v>
      </c>
      <c r="BN44" s="336"/>
      <c r="BO44" s="336"/>
      <c r="BP44" s="336"/>
      <c r="BQ44" s="336"/>
      <c r="BR44" s="336"/>
      <c r="BS44" s="336"/>
      <c r="BT44" s="336"/>
      <c r="BU44" s="335" t="s">
        <v>554</v>
      </c>
      <c r="BV44" s="335"/>
      <c r="BW44" s="335"/>
      <c r="BX44" s="335"/>
      <c r="BY44" s="335"/>
      <c r="BZ44" s="335"/>
      <c r="CA44" s="335"/>
      <c r="CB44" s="335"/>
      <c r="CC44" s="335"/>
      <c r="CD44" s="336"/>
      <c r="CE44" s="336"/>
      <c r="CF44" s="336"/>
      <c r="CG44" s="336"/>
      <c r="CH44" s="336"/>
      <c r="CI44" s="336"/>
      <c r="CJ44" s="336"/>
      <c r="CK44" s="336"/>
      <c r="CL44" s="338">
        <v>263731.83746082801</v>
      </c>
      <c r="CM44" s="338"/>
      <c r="CN44" s="338"/>
      <c r="CO44" s="338"/>
      <c r="CP44" s="338"/>
      <c r="CQ44" s="338"/>
      <c r="CR44" s="338"/>
      <c r="CS44" s="338"/>
      <c r="CT44" s="336"/>
      <c r="CU44" s="336"/>
      <c r="CV44" s="336"/>
      <c r="CW44" s="336"/>
      <c r="CX44" s="336"/>
      <c r="CY44" s="336"/>
      <c r="CZ44" s="336"/>
      <c r="DA44" s="336"/>
      <c r="DB44" s="348"/>
      <c r="DC44" s="349"/>
      <c r="DD44" s="349"/>
      <c r="DE44" s="349"/>
      <c r="DF44" s="349"/>
      <c r="DG44" s="349"/>
      <c r="DH44" s="349"/>
      <c r="DI44" s="350"/>
      <c r="DJ44" s="336"/>
      <c r="DK44" s="336"/>
      <c r="DL44" s="336"/>
      <c r="DM44" s="336"/>
      <c r="DN44" s="336"/>
      <c r="DO44" s="336"/>
      <c r="DP44" s="336"/>
      <c r="DQ44" s="336"/>
      <c r="DR44" s="336"/>
      <c r="DS44" s="336"/>
      <c r="DT44" s="336"/>
      <c r="DU44" s="336"/>
      <c r="DV44" s="336"/>
      <c r="DW44" s="336"/>
      <c r="DX44" s="336"/>
      <c r="DY44" s="336"/>
      <c r="DZ44" s="336"/>
      <c r="EA44" s="336"/>
      <c r="EB44" s="336"/>
      <c r="EC44" s="336"/>
      <c r="ED44" s="336"/>
      <c r="EE44" s="336"/>
      <c r="EF44" s="336"/>
      <c r="EG44" s="336"/>
      <c r="EH44" s="336"/>
      <c r="EI44" s="336"/>
      <c r="EJ44" s="336"/>
      <c r="EK44" s="336"/>
      <c r="EL44" s="336"/>
      <c r="EM44" s="336"/>
      <c r="EN44" s="336"/>
      <c r="EO44" s="336"/>
      <c r="EP44" s="336"/>
      <c r="EQ44" s="336"/>
      <c r="ER44" s="336"/>
      <c r="ES44" s="336"/>
      <c r="ET44" s="336"/>
      <c r="EU44" s="336"/>
      <c r="EV44" s="336"/>
      <c r="EW44" s="336"/>
      <c r="EX44" s="336"/>
      <c r="EY44" s="336"/>
      <c r="EZ44" s="336"/>
      <c r="FA44" s="336"/>
      <c r="FB44" s="336"/>
      <c r="FC44" s="336"/>
      <c r="FD44" s="336"/>
      <c r="FE44" s="336"/>
      <c r="FF44" s="336"/>
      <c r="FG44" s="336"/>
      <c r="FH44" s="336"/>
      <c r="FI44" s="336"/>
      <c r="FJ44" s="336"/>
      <c r="FK44" s="336"/>
      <c r="FL44" s="336"/>
      <c r="FM44" s="336"/>
      <c r="FN44" s="336"/>
      <c r="FO44" s="336"/>
      <c r="FP44" s="336"/>
      <c r="FQ44" s="336"/>
      <c r="FR44" s="336"/>
      <c r="FS44" s="336"/>
      <c r="FT44" s="336"/>
      <c r="FU44" s="336"/>
      <c r="FV44" s="336"/>
      <c r="FW44" s="336"/>
      <c r="FX44" s="336"/>
      <c r="FY44" s="336"/>
      <c r="FZ44" s="336"/>
      <c r="GA44" s="336"/>
      <c r="GB44" s="336"/>
      <c r="GC44" s="336"/>
      <c r="GD44" s="336"/>
      <c r="GE44" s="336"/>
      <c r="GF44" s="336"/>
      <c r="GG44" s="336"/>
      <c r="GH44" s="336"/>
      <c r="GI44" s="336"/>
      <c r="GJ44" s="336"/>
      <c r="GK44" s="336"/>
      <c r="GL44" s="336"/>
      <c r="GM44" s="336"/>
      <c r="GN44" s="336"/>
      <c r="GO44" s="335"/>
      <c r="GP44" s="335"/>
      <c r="GQ44" s="335"/>
      <c r="GR44" s="335"/>
      <c r="GS44" s="335"/>
      <c r="GT44" s="335"/>
      <c r="GU44" s="335"/>
      <c r="GV44" s="335"/>
      <c r="GW44" s="335"/>
    </row>
    <row r="45" spans="1:205" s="2" customFormat="1" ht="10.5" customHeight="1" x14ac:dyDescent="0.2">
      <c r="A45" s="337" t="s">
        <v>63</v>
      </c>
      <c r="B45" s="337"/>
      <c r="C45" s="337"/>
      <c r="D45" s="337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337"/>
      <c r="Z45" s="337"/>
      <c r="AA45" s="337"/>
      <c r="AB45" s="337"/>
      <c r="AC45" s="337"/>
      <c r="AD45" s="337"/>
      <c r="AE45" s="337"/>
      <c r="AF45" s="337"/>
      <c r="AG45" s="337"/>
      <c r="AH45" s="337"/>
      <c r="AI45" s="337"/>
      <c r="AJ45" s="337"/>
      <c r="AK45" s="337"/>
      <c r="AL45" s="337"/>
      <c r="AM45" s="337"/>
      <c r="AN45" s="337"/>
      <c r="AO45" s="337"/>
      <c r="AP45" s="337"/>
      <c r="AQ45" s="337"/>
      <c r="AR45" s="337"/>
      <c r="AS45" s="337"/>
      <c r="AT45" s="337"/>
      <c r="AU45" s="337"/>
      <c r="AV45" s="337"/>
      <c r="AW45" s="336"/>
      <c r="AX45" s="336"/>
      <c r="AY45" s="336"/>
      <c r="AZ45" s="336"/>
      <c r="BA45" s="336"/>
      <c r="BB45" s="336"/>
      <c r="BC45" s="336"/>
      <c r="BD45" s="336"/>
      <c r="BE45" s="336"/>
      <c r="BF45" s="336"/>
      <c r="BG45" s="336"/>
      <c r="BH45" s="336"/>
      <c r="BI45" s="336"/>
      <c r="BJ45" s="336"/>
      <c r="BK45" s="336"/>
      <c r="BL45" s="336"/>
      <c r="BM45" s="336"/>
      <c r="BN45" s="336"/>
      <c r="BO45" s="336"/>
      <c r="BP45" s="336"/>
      <c r="BQ45" s="336"/>
      <c r="BR45" s="336"/>
      <c r="BS45" s="336"/>
      <c r="BT45" s="336"/>
      <c r="BU45" s="335"/>
      <c r="BV45" s="335"/>
      <c r="BW45" s="335"/>
      <c r="BX45" s="335"/>
      <c r="BY45" s="335"/>
      <c r="BZ45" s="335"/>
      <c r="CA45" s="335"/>
      <c r="CB45" s="335"/>
      <c r="CC45" s="335"/>
      <c r="CD45" s="336"/>
      <c r="CE45" s="336"/>
      <c r="CF45" s="336"/>
      <c r="CG45" s="336"/>
      <c r="CH45" s="336"/>
      <c r="CI45" s="336"/>
      <c r="CJ45" s="336"/>
      <c r="CK45" s="336"/>
      <c r="CL45" s="336"/>
      <c r="CM45" s="336"/>
      <c r="CN45" s="336"/>
      <c r="CO45" s="336"/>
      <c r="CP45" s="336"/>
      <c r="CQ45" s="336"/>
      <c r="CR45" s="336"/>
      <c r="CS45" s="336"/>
      <c r="CT45" s="336"/>
      <c r="CU45" s="336"/>
      <c r="CV45" s="336"/>
      <c r="CW45" s="336"/>
      <c r="CX45" s="336"/>
      <c r="CY45" s="336"/>
      <c r="CZ45" s="336"/>
      <c r="DA45" s="336"/>
      <c r="DB45" s="336"/>
      <c r="DC45" s="336"/>
      <c r="DD45" s="336"/>
      <c r="DE45" s="336"/>
      <c r="DF45" s="336"/>
      <c r="DG45" s="336"/>
      <c r="DH45" s="336"/>
      <c r="DI45" s="336"/>
      <c r="DJ45" s="336"/>
      <c r="DK45" s="336"/>
      <c r="DL45" s="336"/>
      <c r="DM45" s="336"/>
      <c r="DN45" s="336"/>
      <c r="DO45" s="336"/>
      <c r="DP45" s="336"/>
      <c r="DQ45" s="336"/>
      <c r="DR45" s="336"/>
      <c r="DS45" s="336"/>
      <c r="DT45" s="336"/>
      <c r="DU45" s="336"/>
      <c r="DV45" s="336"/>
      <c r="DW45" s="336"/>
      <c r="DX45" s="336"/>
      <c r="DY45" s="336"/>
      <c r="DZ45" s="336"/>
      <c r="EA45" s="336"/>
      <c r="EB45" s="336"/>
      <c r="EC45" s="336"/>
      <c r="ED45" s="336"/>
      <c r="EE45" s="336"/>
      <c r="EF45" s="336"/>
      <c r="EG45" s="336"/>
      <c r="EH45" s="336"/>
      <c r="EI45" s="336"/>
      <c r="EJ45" s="336"/>
      <c r="EK45" s="336"/>
      <c r="EL45" s="336"/>
      <c r="EM45" s="336"/>
      <c r="EN45" s="336"/>
      <c r="EO45" s="336"/>
      <c r="EP45" s="336"/>
      <c r="EQ45" s="336"/>
      <c r="ER45" s="336"/>
      <c r="ES45" s="336"/>
      <c r="ET45" s="336"/>
      <c r="EU45" s="336"/>
      <c r="EV45" s="336"/>
      <c r="EW45" s="336"/>
      <c r="EX45" s="336"/>
      <c r="EY45" s="336"/>
      <c r="EZ45" s="336"/>
      <c r="FA45" s="336"/>
      <c r="FB45" s="336"/>
      <c r="FC45" s="336"/>
      <c r="FD45" s="336"/>
      <c r="FE45" s="336"/>
      <c r="FF45" s="336"/>
      <c r="FG45" s="336"/>
      <c r="FH45" s="336"/>
      <c r="FI45" s="336"/>
      <c r="FJ45" s="336"/>
      <c r="FK45" s="336"/>
      <c r="FL45" s="336"/>
      <c r="FM45" s="336"/>
      <c r="FN45" s="336"/>
      <c r="FO45" s="336"/>
      <c r="FP45" s="336"/>
      <c r="FQ45" s="336"/>
      <c r="FR45" s="336"/>
      <c r="FS45" s="336"/>
      <c r="FT45" s="336"/>
      <c r="FU45" s="336"/>
      <c r="FV45" s="336"/>
      <c r="FW45" s="336"/>
      <c r="FX45" s="336"/>
      <c r="FY45" s="336"/>
      <c r="FZ45" s="336"/>
      <c r="GA45" s="336"/>
      <c r="GB45" s="336"/>
      <c r="GC45" s="336"/>
      <c r="GD45" s="336"/>
      <c r="GE45" s="336"/>
      <c r="GF45" s="336"/>
      <c r="GG45" s="336"/>
      <c r="GH45" s="336"/>
      <c r="GI45" s="336"/>
      <c r="GJ45" s="336"/>
      <c r="GK45" s="336"/>
      <c r="GL45" s="336"/>
      <c r="GM45" s="336"/>
      <c r="GN45" s="336"/>
      <c r="GO45" s="335"/>
      <c r="GP45" s="335"/>
      <c r="GQ45" s="335"/>
      <c r="GR45" s="335"/>
      <c r="GS45" s="335"/>
      <c r="GT45" s="335"/>
      <c r="GU45" s="335"/>
      <c r="GV45" s="335"/>
      <c r="GW45" s="335"/>
    </row>
    <row r="46" spans="1:205" s="2" customFormat="1" ht="10.5" x14ac:dyDescent="0.2">
      <c r="A46" s="337" t="s">
        <v>354</v>
      </c>
      <c r="B46" s="337"/>
      <c r="C46" s="337"/>
      <c r="D46" s="337"/>
      <c r="E46" s="337"/>
      <c r="F46" s="337"/>
      <c r="G46" s="337"/>
      <c r="H46" s="337"/>
      <c r="I46" s="337"/>
      <c r="J46" s="337"/>
      <c r="K46" s="337"/>
      <c r="L46" s="337"/>
      <c r="M46" s="337"/>
      <c r="N46" s="337"/>
      <c r="O46" s="337"/>
      <c r="P46" s="337"/>
      <c r="Q46" s="337"/>
      <c r="R46" s="337"/>
      <c r="S46" s="337"/>
      <c r="T46" s="337"/>
      <c r="U46" s="337"/>
      <c r="V46" s="337"/>
      <c r="W46" s="337"/>
      <c r="X46" s="337"/>
      <c r="Y46" s="337"/>
      <c r="Z46" s="337"/>
      <c r="AA46" s="337"/>
      <c r="AB46" s="337"/>
      <c r="AC46" s="337"/>
      <c r="AD46" s="337"/>
      <c r="AE46" s="337"/>
      <c r="AF46" s="337"/>
      <c r="AG46" s="337"/>
      <c r="AH46" s="337"/>
      <c r="AI46" s="337"/>
      <c r="AJ46" s="337"/>
      <c r="AK46" s="337"/>
      <c r="AL46" s="337"/>
      <c r="AM46" s="337"/>
      <c r="AN46" s="337"/>
      <c r="AO46" s="337"/>
      <c r="AP46" s="337"/>
      <c r="AQ46" s="337"/>
      <c r="AR46" s="337"/>
      <c r="AS46" s="337"/>
      <c r="AT46" s="337"/>
      <c r="AU46" s="337"/>
      <c r="AV46" s="337"/>
      <c r="AW46" s="337"/>
      <c r="AX46" s="337"/>
      <c r="AY46" s="337"/>
      <c r="AZ46" s="337"/>
      <c r="BA46" s="337"/>
      <c r="BB46" s="337"/>
      <c r="BC46" s="337"/>
      <c r="BD46" s="337"/>
      <c r="BE46" s="337"/>
      <c r="BF46" s="337"/>
      <c r="BG46" s="337"/>
      <c r="BH46" s="337"/>
      <c r="BI46" s="337"/>
      <c r="BJ46" s="337"/>
      <c r="BK46" s="337"/>
      <c r="BL46" s="337"/>
      <c r="BM46" s="337"/>
      <c r="BN46" s="337"/>
      <c r="BO46" s="337"/>
      <c r="BP46" s="337"/>
      <c r="BQ46" s="337"/>
      <c r="BR46" s="337"/>
      <c r="BS46" s="337"/>
      <c r="BT46" s="337"/>
      <c r="BU46" s="337"/>
      <c r="BV46" s="337"/>
      <c r="BW46" s="337"/>
      <c r="BX46" s="337"/>
      <c r="BY46" s="337"/>
      <c r="BZ46" s="337"/>
      <c r="CA46" s="337"/>
      <c r="CB46" s="337"/>
      <c r="CC46" s="337"/>
      <c r="CD46" s="337"/>
      <c r="CE46" s="337"/>
      <c r="CF46" s="337"/>
      <c r="CG46" s="337"/>
      <c r="CH46" s="337"/>
      <c r="CI46" s="337"/>
      <c r="CJ46" s="337"/>
      <c r="CK46" s="337"/>
      <c r="CL46" s="337"/>
      <c r="CM46" s="337"/>
      <c r="CN46" s="337"/>
      <c r="CO46" s="337"/>
      <c r="CP46" s="337"/>
      <c r="CQ46" s="337"/>
      <c r="CR46" s="337"/>
      <c r="CS46" s="337"/>
      <c r="CT46" s="337"/>
      <c r="CU46" s="337"/>
      <c r="CV46" s="337"/>
      <c r="CW46" s="337"/>
      <c r="CX46" s="337"/>
      <c r="CY46" s="337"/>
      <c r="CZ46" s="337"/>
      <c r="DA46" s="337"/>
      <c r="DB46" s="337"/>
      <c r="DC46" s="337"/>
      <c r="DD46" s="337"/>
      <c r="DE46" s="337"/>
      <c r="DF46" s="337"/>
      <c r="DG46" s="337"/>
      <c r="DH46" s="337"/>
      <c r="DI46" s="337"/>
      <c r="DJ46" s="337"/>
      <c r="DK46" s="337"/>
      <c r="DL46" s="337"/>
      <c r="DM46" s="337"/>
      <c r="DN46" s="337"/>
      <c r="DO46" s="337"/>
      <c r="DP46" s="337"/>
      <c r="DQ46" s="337"/>
      <c r="DR46" s="337"/>
      <c r="DS46" s="337"/>
      <c r="DT46" s="337"/>
      <c r="DU46" s="337"/>
      <c r="DV46" s="337"/>
      <c r="DW46" s="337"/>
      <c r="DX46" s="337"/>
      <c r="DY46" s="337"/>
      <c r="DZ46" s="337"/>
      <c r="EA46" s="337"/>
      <c r="EB46" s="337"/>
      <c r="EC46" s="337"/>
      <c r="ED46" s="337"/>
      <c r="EE46" s="337"/>
      <c r="EF46" s="337"/>
      <c r="EG46" s="337"/>
      <c r="EH46" s="337"/>
      <c r="EI46" s="337"/>
      <c r="EJ46" s="337"/>
      <c r="EK46" s="337"/>
      <c r="EL46" s="337"/>
      <c r="EM46" s="337"/>
      <c r="EN46" s="337"/>
      <c r="EO46" s="337"/>
      <c r="EP46" s="337"/>
      <c r="EQ46" s="337"/>
      <c r="ER46" s="337"/>
      <c r="ES46" s="337"/>
      <c r="ET46" s="337"/>
      <c r="EU46" s="337"/>
      <c r="EV46" s="337"/>
      <c r="EW46" s="337"/>
      <c r="EX46" s="337"/>
      <c r="EY46" s="337"/>
      <c r="EZ46" s="337"/>
      <c r="FA46" s="337"/>
      <c r="FB46" s="337"/>
      <c r="FC46" s="337"/>
      <c r="FD46" s="337"/>
      <c r="FE46" s="337"/>
      <c r="FF46" s="337"/>
      <c r="FG46" s="337"/>
      <c r="FH46" s="337"/>
      <c r="FI46" s="337"/>
      <c r="FJ46" s="337"/>
      <c r="FK46" s="337"/>
      <c r="FL46" s="337"/>
      <c r="FM46" s="337"/>
      <c r="FN46" s="337"/>
      <c r="FO46" s="337"/>
      <c r="FP46" s="337"/>
      <c r="FQ46" s="337"/>
      <c r="FR46" s="337"/>
      <c r="FS46" s="337"/>
      <c r="FT46" s="337"/>
      <c r="FU46" s="337"/>
      <c r="FV46" s="337"/>
      <c r="FW46" s="337"/>
      <c r="FX46" s="337"/>
      <c r="FY46" s="337"/>
      <c r="FZ46" s="337"/>
      <c r="GA46" s="337"/>
      <c r="GB46" s="337"/>
      <c r="GC46" s="337"/>
      <c r="GD46" s="337"/>
      <c r="GE46" s="337"/>
      <c r="GF46" s="337"/>
      <c r="GG46" s="337"/>
      <c r="GH46" s="337"/>
      <c r="GI46" s="337"/>
      <c r="GJ46" s="337"/>
      <c r="GK46" s="337"/>
      <c r="GL46" s="337"/>
      <c r="GM46" s="337"/>
      <c r="GN46" s="337"/>
      <c r="GO46" s="337"/>
      <c r="GP46" s="337"/>
      <c r="GQ46" s="337"/>
      <c r="GR46" s="337"/>
      <c r="GS46" s="337"/>
      <c r="GT46" s="337"/>
      <c r="GU46" s="337"/>
      <c r="GV46" s="337"/>
      <c r="GW46" s="337"/>
    </row>
    <row r="47" spans="1:205" s="2" customFormat="1" ht="10.5" x14ac:dyDescent="0.2">
      <c r="A47" s="337" t="s">
        <v>65</v>
      </c>
      <c r="B47" s="337"/>
      <c r="C47" s="337"/>
      <c r="D47" s="337"/>
      <c r="E47" s="337"/>
      <c r="F47" s="337"/>
      <c r="G47" s="337"/>
      <c r="H47" s="337"/>
      <c r="I47" s="337"/>
      <c r="J47" s="337"/>
      <c r="K47" s="337"/>
      <c r="L47" s="337"/>
      <c r="M47" s="337"/>
      <c r="N47" s="337"/>
      <c r="O47" s="337"/>
      <c r="P47" s="337"/>
      <c r="Q47" s="337"/>
      <c r="R47" s="337"/>
      <c r="S47" s="337"/>
      <c r="T47" s="337"/>
      <c r="U47" s="337"/>
      <c r="V47" s="337"/>
      <c r="W47" s="337"/>
      <c r="X47" s="337"/>
      <c r="Y47" s="337"/>
      <c r="Z47" s="337"/>
      <c r="AA47" s="337"/>
      <c r="AB47" s="337"/>
      <c r="AC47" s="337"/>
      <c r="AD47" s="337"/>
      <c r="AE47" s="337"/>
      <c r="AF47" s="337"/>
      <c r="AG47" s="337"/>
      <c r="AH47" s="337"/>
      <c r="AI47" s="337"/>
      <c r="AJ47" s="337"/>
      <c r="AK47" s="337"/>
      <c r="AL47" s="337"/>
      <c r="AM47" s="337"/>
      <c r="AN47" s="337"/>
      <c r="AO47" s="337"/>
      <c r="AP47" s="337"/>
      <c r="AQ47" s="337"/>
      <c r="AR47" s="337"/>
      <c r="AS47" s="337"/>
      <c r="AT47" s="337"/>
      <c r="AU47" s="337"/>
      <c r="AV47" s="337"/>
      <c r="AW47" s="337"/>
      <c r="AX47" s="337"/>
      <c r="AY47" s="337"/>
      <c r="AZ47" s="337"/>
      <c r="BA47" s="337"/>
      <c r="BB47" s="337"/>
      <c r="BC47" s="337"/>
      <c r="BD47" s="337"/>
      <c r="BE47" s="337"/>
      <c r="BF47" s="337"/>
      <c r="BG47" s="337"/>
      <c r="BH47" s="337"/>
      <c r="BI47" s="337"/>
      <c r="BJ47" s="337"/>
      <c r="BK47" s="337"/>
      <c r="BL47" s="337"/>
      <c r="BM47" s="337"/>
      <c r="BN47" s="337"/>
      <c r="BO47" s="337"/>
      <c r="BP47" s="337"/>
      <c r="BQ47" s="337"/>
      <c r="BR47" s="337"/>
      <c r="BS47" s="337"/>
      <c r="BT47" s="337"/>
      <c r="BU47" s="337"/>
      <c r="BV47" s="337"/>
      <c r="BW47" s="337"/>
      <c r="BX47" s="337"/>
      <c r="BY47" s="337"/>
      <c r="BZ47" s="337"/>
      <c r="CA47" s="337"/>
      <c r="CB47" s="337"/>
      <c r="CC47" s="337"/>
      <c r="CD47" s="337"/>
      <c r="CE47" s="337"/>
      <c r="CF47" s="337"/>
      <c r="CG47" s="337"/>
      <c r="CH47" s="337"/>
      <c r="CI47" s="337"/>
      <c r="CJ47" s="337"/>
      <c r="CK47" s="337"/>
      <c r="CL47" s="337"/>
      <c r="CM47" s="337"/>
      <c r="CN47" s="337"/>
      <c r="CO47" s="337"/>
      <c r="CP47" s="337"/>
      <c r="CQ47" s="337"/>
      <c r="CR47" s="337"/>
      <c r="CS47" s="337"/>
      <c r="CT47" s="337"/>
      <c r="CU47" s="337"/>
      <c r="CV47" s="337"/>
      <c r="CW47" s="337"/>
      <c r="CX47" s="337"/>
      <c r="CY47" s="337"/>
      <c r="CZ47" s="337"/>
      <c r="DA47" s="337"/>
      <c r="DB47" s="337"/>
      <c r="DC47" s="337"/>
      <c r="DD47" s="337"/>
      <c r="DE47" s="337"/>
      <c r="DF47" s="337"/>
      <c r="DG47" s="337"/>
      <c r="DH47" s="337"/>
      <c r="DI47" s="337"/>
      <c r="DJ47" s="337"/>
      <c r="DK47" s="337"/>
      <c r="DL47" s="337"/>
      <c r="DM47" s="337"/>
      <c r="DN47" s="337"/>
      <c r="DO47" s="337"/>
      <c r="DP47" s="337"/>
      <c r="DQ47" s="337"/>
      <c r="DR47" s="337"/>
      <c r="DS47" s="337"/>
      <c r="DT47" s="337"/>
      <c r="DU47" s="337"/>
      <c r="DV47" s="337"/>
      <c r="DW47" s="337"/>
      <c r="DX47" s="337"/>
      <c r="DY47" s="337"/>
      <c r="DZ47" s="337"/>
      <c r="EA47" s="337"/>
      <c r="EB47" s="337"/>
      <c r="EC47" s="337"/>
      <c r="ED47" s="337"/>
      <c r="EE47" s="337"/>
      <c r="EF47" s="337"/>
      <c r="EG47" s="337"/>
      <c r="EH47" s="337"/>
      <c r="EI47" s="337"/>
      <c r="EJ47" s="337"/>
      <c r="EK47" s="337"/>
      <c r="EL47" s="337"/>
      <c r="EM47" s="337"/>
      <c r="EN47" s="337"/>
      <c r="EO47" s="337"/>
      <c r="EP47" s="337"/>
      <c r="EQ47" s="337"/>
      <c r="ER47" s="337"/>
      <c r="ES47" s="337"/>
      <c r="ET47" s="337"/>
      <c r="EU47" s="337"/>
      <c r="EV47" s="337"/>
      <c r="EW47" s="337"/>
      <c r="EX47" s="337"/>
      <c r="EY47" s="337"/>
      <c r="EZ47" s="337"/>
      <c r="FA47" s="337"/>
      <c r="FB47" s="337"/>
      <c r="FC47" s="337"/>
      <c r="FD47" s="337"/>
      <c r="FE47" s="337"/>
      <c r="FF47" s="337"/>
      <c r="FG47" s="337"/>
      <c r="FH47" s="337"/>
      <c r="FI47" s="337"/>
      <c r="FJ47" s="337"/>
      <c r="FK47" s="337"/>
      <c r="FL47" s="337"/>
      <c r="FM47" s="337"/>
      <c r="FN47" s="337"/>
      <c r="FO47" s="337"/>
      <c r="FP47" s="337"/>
      <c r="FQ47" s="337"/>
      <c r="FR47" s="337"/>
      <c r="FS47" s="337"/>
      <c r="FT47" s="337"/>
      <c r="FU47" s="337"/>
      <c r="FV47" s="337"/>
      <c r="FW47" s="337"/>
      <c r="FX47" s="337"/>
      <c r="FY47" s="337"/>
      <c r="FZ47" s="337"/>
      <c r="GA47" s="337"/>
      <c r="GB47" s="337"/>
      <c r="GC47" s="337"/>
      <c r="GD47" s="337"/>
      <c r="GE47" s="337"/>
      <c r="GF47" s="337"/>
      <c r="GG47" s="337"/>
      <c r="GH47" s="337"/>
      <c r="GI47" s="337"/>
      <c r="GJ47" s="337"/>
      <c r="GK47" s="337"/>
      <c r="GL47" s="337"/>
      <c r="GM47" s="337"/>
      <c r="GN47" s="337"/>
      <c r="GO47" s="337"/>
      <c r="GP47" s="337"/>
      <c r="GQ47" s="337"/>
      <c r="GR47" s="337"/>
      <c r="GS47" s="337"/>
      <c r="GT47" s="337"/>
      <c r="GU47" s="337"/>
      <c r="GV47" s="337"/>
      <c r="GW47" s="337"/>
    </row>
    <row r="48" spans="1:205" s="2" customFormat="1" ht="10.5" hidden="1" customHeight="1" x14ac:dyDescent="0.2">
      <c r="A48" s="346" t="s">
        <v>66</v>
      </c>
      <c r="B48" s="346"/>
      <c r="C48" s="346"/>
      <c r="D48" s="346"/>
      <c r="E48" s="335"/>
      <c r="F48" s="335"/>
      <c r="G48" s="335"/>
      <c r="H48" s="335"/>
      <c r="I48" s="335"/>
      <c r="J48" s="335"/>
      <c r="K48" s="335"/>
      <c r="L48" s="335"/>
      <c r="M48" s="335"/>
      <c r="N48" s="335"/>
      <c r="O48" s="335"/>
      <c r="P48" s="335"/>
      <c r="Q48" s="335"/>
      <c r="R48" s="335"/>
      <c r="S48" s="335"/>
      <c r="T48" s="335"/>
      <c r="U48" s="335"/>
      <c r="V48" s="335"/>
      <c r="W48" s="335"/>
      <c r="X48" s="335"/>
      <c r="Y48" s="337"/>
      <c r="Z48" s="337"/>
      <c r="AA48" s="337"/>
      <c r="AB48" s="337"/>
      <c r="AC48" s="337"/>
      <c r="AD48" s="337"/>
      <c r="AE48" s="337"/>
      <c r="AF48" s="337"/>
      <c r="AG48" s="337"/>
      <c r="AH48" s="337"/>
      <c r="AI48" s="337"/>
      <c r="AJ48" s="337"/>
      <c r="AK48" s="337"/>
      <c r="AL48" s="337"/>
      <c r="AM48" s="337"/>
      <c r="AN48" s="337"/>
      <c r="AO48" s="337"/>
      <c r="AP48" s="337"/>
      <c r="AQ48" s="337"/>
      <c r="AR48" s="337"/>
      <c r="AS48" s="337"/>
      <c r="AT48" s="337"/>
      <c r="AU48" s="337"/>
      <c r="AV48" s="337"/>
      <c r="AW48" s="336"/>
      <c r="AX48" s="336"/>
      <c r="AY48" s="336"/>
      <c r="AZ48" s="336"/>
      <c r="BA48" s="336"/>
      <c r="BB48" s="336"/>
      <c r="BC48" s="336"/>
      <c r="BD48" s="336"/>
      <c r="BE48" s="336"/>
      <c r="BF48" s="336"/>
      <c r="BG48" s="336"/>
      <c r="BH48" s="336"/>
      <c r="BI48" s="336"/>
      <c r="BJ48" s="336"/>
      <c r="BK48" s="336"/>
      <c r="BL48" s="336"/>
      <c r="BM48" s="336"/>
      <c r="BN48" s="336"/>
      <c r="BO48" s="336"/>
      <c r="BP48" s="336"/>
      <c r="BQ48" s="336"/>
      <c r="BR48" s="336"/>
      <c r="BS48" s="336"/>
      <c r="BT48" s="336"/>
      <c r="BU48" s="335"/>
      <c r="BV48" s="335"/>
      <c r="BW48" s="335"/>
      <c r="BX48" s="335"/>
      <c r="BY48" s="335"/>
      <c r="BZ48" s="335"/>
      <c r="CA48" s="335"/>
      <c r="CB48" s="335"/>
      <c r="CC48" s="335"/>
      <c r="CD48" s="336"/>
      <c r="CE48" s="336"/>
      <c r="CF48" s="336"/>
      <c r="CG48" s="336"/>
      <c r="CH48" s="336"/>
      <c r="CI48" s="336"/>
      <c r="CJ48" s="336"/>
      <c r="CK48" s="336"/>
      <c r="CL48" s="336"/>
      <c r="CM48" s="336"/>
      <c r="CN48" s="336"/>
      <c r="CO48" s="336"/>
      <c r="CP48" s="336"/>
      <c r="CQ48" s="336"/>
      <c r="CR48" s="336"/>
      <c r="CS48" s="336"/>
      <c r="CT48" s="336"/>
      <c r="CU48" s="336"/>
      <c r="CV48" s="336"/>
      <c r="CW48" s="336"/>
      <c r="CX48" s="336"/>
      <c r="CY48" s="336"/>
      <c r="CZ48" s="336"/>
      <c r="DA48" s="336"/>
      <c r="DB48" s="336"/>
      <c r="DC48" s="336"/>
      <c r="DD48" s="336"/>
      <c r="DE48" s="336"/>
      <c r="DF48" s="336"/>
      <c r="DG48" s="336"/>
      <c r="DH48" s="336"/>
      <c r="DI48" s="336"/>
      <c r="DJ48" s="336"/>
      <c r="DK48" s="336"/>
      <c r="DL48" s="336"/>
      <c r="DM48" s="336"/>
      <c r="DN48" s="336"/>
      <c r="DO48" s="336"/>
      <c r="DP48" s="336"/>
      <c r="DQ48" s="336"/>
      <c r="DR48" s="336"/>
      <c r="DS48" s="336"/>
      <c r="DT48" s="336"/>
      <c r="DU48" s="336"/>
      <c r="DV48" s="336"/>
      <c r="DW48" s="336"/>
      <c r="DX48" s="336"/>
      <c r="DY48" s="336"/>
      <c r="DZ48" s="336"/>
      <c r="EA48" s="336"/>
      <c r="EB48" s="336"/>
      <c r="EC48" s="336"/>
      <c r="ED48" s="336"/>
      <c r="EE48" s="336"/>
      <c r="EF48" s="336"/>
      <c r="EG48" s="336"/>
      <c r="EH48" s="336"/>
      <c r="EI48" s="336"/>
      <c r="EJ48" s="336"/>
      <c r="EK48" s="336"/>
      <c r="EL48" s="336"/>
      <c r="EM48" s="336"/>
      <c r="EN48" s="336"/>
      <c r="EO48" s="336"/>
      <c r="EP48" s="336"/>
      <c r="EQ48" s="336"/>
      <c r="ER48" s="336"/>
      <c r="ES48" s="336"/>
      <c r="ET48" s="336"/>
      <c r="EU48" s="336"/>
      <c r="EV48" s="336"/>
      <c r="EW48" s="336"/>
      <c r="EX48" s="336"/>
      <c r="EY48" s="336"/>
      <c r="EZ48" s="336"/>
      <c r="FA48" s="336"/>
      <c r="FB48" s="336"/>
      <c r="FC48" s="336"/>
      <c r="FD48" s="336"/>
      <c r="FE48" s="336"/>
      <c r="FF48" s="336"/>
      <c r="FG48" s="336"/>
      <c r="FH48" s="336"/>
      <c r="FI48" s="336"/>
      <c r="FJ48" s="336"/>
      <c r="FK48" s="336"/>
      <c r="FL48" s="336"/>
      <c r="FM48" s="336"/>
      <c r="FN48" s="336"/>
      <c r="FO48" s="336"/>
      <c r="FP48" s="336"/>
      <c r="FQ48" s="336"/>
      <c r="FR48" s="336"/>
      <c r="FS48" s="336"/>
      <c r="FT48" s="336"/>
      <c r="FU48" s="336"/>
      <c r="FV48" s="336"/>
      <c r="FW48" s="336"/>
      <c r="FX48" s="336"/>
      <c r="FY48" s="336"/>
      <c r="FZ48" s="336"/>
      <c r="GA48" s="336"/>
      <c r="GB48" s="336"/>
      <c r="GC48" s="336"/>
      <c r="GD48" s="336"/>
      <c r="GE48" s="336"/>
      <c r="GF48" s="336"/>
      <c r="GG48" s="336"/>
      <c r="GH48" s="336"/>
      <c r="GI48" s="336"/>
      <c r="GJ48" s="336"/>
      <c r="GK48" s="336"/>
      <c r="GL48" s="336"/>
      <c r="GM48" s="336"/>
      <c r="GN48" s="336"/>
      <c r="GO48" s="335"/>
      <c r="GP48" s="335"/>
      <c r="GQ48" s="335"/>
      <c r="GR48" s="335"/>
      <c r="GS48" s="335"/>
      <c r="GT48" s="335"/>
      <c r="GU48" s="335"/>
      <c r="GV48" s="335"/>
      <c r="GW48" s="335"/>
    </row>
    <row r="49" spans="1:205" s="2" customFormat="1" ht="10.5" hidden="1" customHeight="1" x14ac:dyDescent="0.2">
      <c r="A49" s="346" t="s">
        <v>67</v>
      </c>
      <c r="B49" s="346"/>
      <c r="C49" s="346"/>
      <c r="D49" s="346"/>
      <c r="E49" s="335"/>
      <c r="F49" s="335"/>
      <c r="G49" s="335"/>
      <c r="H49" s="335"/>
      <c r="I49" s="335"/>
      <c r="J49" s="335"/>
      <c r="K49" s="335"/>
      <c r="L49" s="335"/>
      <c r="M49" s="335"/>
      <c r="N49" s="335"/>
      <c r="O49" s="335"/>
      <c r="P49" s="335"/>
      <c r="Q49" s="335"/>
      <c r="R49" s="335"/>
      <c r="S49" s="335"/>
      <c r="T49" s="335"/>
      <c r="U49" s="335"/>
      <c r="V49" s="335"/>
      <c r="W49" s="335"/>
      <c r="X49" s="335"/>
      <c r="Y49" s="337"/>
      <c r="Z49" s="337"/>
      <c r="AA49" s="337"/>
      <c r="AB49" s="337"/>
      <c r="AC49" s="337"/>
      <c r="AD49" s="337"/>
      <c r="AE49" s="337"/>
      <c r="AF49" s="337"/>
      <c r="AG49" s="337"/>
      <c r="AH49" s="337"/>
      <c r="AI49" s="337"/>
      <c r="AJ49" s="337"/>
      <c r="AK49" s="337"/>
      <c r="AL49" s="337"/>
      <c r="AM49" s="337"/>
      <c r="AN49" s="337"/>
      <c r="AO49" s="337"/>
      <c r="AP49" s="337"/>
      <c r="AQ49" s="337"/>
      <c r="AR49" s="337"/>
      <c r="AS49" s="337"/>
      <c r="AT49" s="337"/>
      <c r="AU49" s="337"/>
      <c r="AV49" s="337"/>
      <c r="AW49" s="336"/>
      <c r="AX49" s="336"/>
      <c r="AY49" s="336"/>
      <c r="AZ49" s="336"/>
      <c r="BA49" s="336"/>
      <c r="BB49" s="336"/>
      <c r="BC49" s="336"/>
      <c r="BD49" s="336"/>
      <c r="BE49" s="336"/>
      <c r="BF49" s="336"/>
      <c r="BG49" s="336"/>
      <c r="BH49" s="336"/>
      <c r="BI49" s="336"/>
      <c r="BJ49" s="336"/>
      <c r="BK49" s="336"/>
      <c r="BL49" s="336"/>
      <c r="BM49" s="336"/>
      <c r="BN49" s="336"/>
      <c r="BO49" s="336"/>
      <c r="BP49" s="336"/>
      <c r="BQ49" s="336"/>
      <c r="BR49" s="336"/>
      <c r="BS49" s="336"/>
      <c r="BT49" s="336"/>
      <c r="BU49" s="335"/>
      <c r="BV49" s="335"/>
      <c r="BW49" s="335"/>
      <c r="BX49" s="335"/>
      <c r="BY49" s="335"/>
      <c r="BZ49" s="335"/>
      <c r="CA49" s="335"/>
      <c r="CB49" s="335"/>
      <c r="CC49" s="335"/>
      <c r="CD49" s="336"/>
      <c r="CE49" s="336"/>
      <c r="CF49" s="336"/>
      <c r="CG49" s="336"/>
      <c r="CH49" s="336"/>
      <c r="CI49" s="336"/>
      <c r="CJ49" s="336"/>
      <c r="CK49" s="336"/>
      <c r="CL49" s="336"/>
      <c r="CM49" s="336"/>
      <c r="CN49" s="336"/>
      <c r="CO49" s="336"/>
      <c r="CP49" s="336"/>
      <c r="CQ49" s="336"/>
      <c r="CR49" s="336"/>
      <c r="CS49" s="336"/>
      <c r="CT49" s="336"/>
      <c r="CU49" s="336"/>
      <c r="CV49" s="336"/>
      <c r="CW49" s="336"/>
      <c r="CX49" s="336"/>
      <c r="CY49" s="336"/>
      <c r="CZ49" s="336"/>
      <c r="DA49" s="336"/>
      <c r="DB49" s="336"/>
      <c r="DC49" s="336"/>
      <c r="DD49" s="336"/>
      <c r="DE49" s="336"/>
      <c r="DF49" s="336"/>
      <c r="DG49" s="336"/>
      <c r="DH49" s="336"/>
      <c r="DI49" s="336"/>
      <c r="DJ49" s="336"/>
      <c r="DK49" s="336"/>
      <c r="DL49" s="336"/>
      <c r="DM49" s="336"/>
      <c r="DN49" s="336"/>
      <c r="DO49" s="336"/>
      <c r="DP49" s="336"/>
      <c r="DQ49" s="336"/>
      <c r="DR49" s="336"/>
      <c r="DS49" s="336"/>
      <c r="DT49" s="336"/>
      <c r="DU49" s="336"/>
      <c r="DV49" s="336"/>
      <c r="DW49" s="336"/>
      <c r="DX49" s="336"/>
      <c r="DY49" s="336"/>
      <c r="DZ49" s="336"/>
      <c r="EA49" s="336"/>
      <c r="EB49" s="336"/>
      <c r="EC49" s="336"/>
      <c r="ED49" s="336"/>
      <c r="EE49" s="336"/>
      <c r="EF49" s="336"/>
      <c r="EG49" s="336"/>
      <c r="EH49" s="336"/>
      <c r="EI49" s="336"/>
      <c r="EJ49" s="336"/>
      <c r="EK49" s="336"/>
      <c r="EL49" s="336"/>
      <c r="EM49" s="336"/>
      <c r="EN49" s="336"/>
      <c r="EO49" s="336"/>
      <c r="EP49" s="336"/>
      <c r="EQ49" s="336"/>
      <c r="ER49" s="336"/>
      <c r="ES49" s="336"/>
      <c r="ET49" s="336"/>
      <c r="EU49" s="336"/>
      <c r="EV49" s="336"/>
      <c r="EW49" s="336"/>
      <c r="EX49" s="336"/>
      <c r="EY49" s="336"/>
      <c r="EZ49" s="336"/>
      <c r="FA49" s="336"/>
      <c r="FB49" s="336"/>
      <c r="FC49" s="336"/>
      <c r="FD49" s="336"/>
      <c r="FE49" s="336"/>
      <c r="FF49" s="336"/>
      <c r="FG49" s="336"/>
      <c r="FH49" s="336"/>
      <c r="FI49" s="336"/>
      <c r="FJ49" s="336"/>
      <c r="FK49" s="336"/>
      <c r="FL49" s="336"/>
      <c r="FM49" s="336"/>
      <c r="FN49" s="336"/>
      <c r="FO49" s="336"/>
      <c r="FP49" s="336"/>
      <c r="FQ49" s="336"/>
      <c r="FR49" s="336"/>
      <c r="FS49" s="336"/>
      <c r="FT49" s="336"/>
      <c r="FU49" s="336"/>
      <c r="FV49" s="336"/>
      <c r="FW49" s="336"/>
      <c r="FX49" s="336"/>
      <c r="FY49" s="336"/>
      <c r="FZ49" s="336"/>
      <c r="GA49" s="336"/>
      <c r="GB49" s="336"/>
      <c r="GC49" s="336"/>
      <c r="GD49" s="336"/>
      <c r="GE49" s="336"/>
      <c r="GF49" s="336"/>
      <c r="GG49" s="336"/>
      <c r="GH49" s="336"/>
      <c r="GI49" s="336"/>
      <c r="GJ49" s="336"/>
      <c r="GK49" s="336"/>
      <c r="GL49" s="336"/>
      <c r="GM49" s="336"/>
      <c r="GN49" s="336"/>
      <c r="GO49" s="335"/>
      <c r="GP49" s="335"/>
      <c r="GQ49" s="335"/>
      <c r="GR49" s="335"/>
      <c r="GS49" s="335"/>
      <c r="GT49" s="335"/>
      <c r="GU49" s="335"/>
      <c r="GV49" s="335"/>
      <c r="GW49" s="335"/>
    </row>
    <row r="50" spans="1:205" s="2" customFormat="1" ht="10.5" x14ac:dyDescent="0.2">
      <c r="A50" s="337" t="s">
        <v>68</v>
      </c>
      <c r="B50" s="337"/>
      <c r="C50" s="337"/>
      <c r="D50" s="337"/>
      <c r="E50" s="337"/>
      <c r="F50" s="337"/>
      <c r="G50" s="337"/>
      <c r="H50" s="337"/>
      <c r="I50" s="337"/>
      <c r="J50" s="337"/>
      <c r="K50" s="337"/>
      <c r="L50" s="337"/>
      <c r="M50" s="337"/>
      <c r="N50" s="337"/>
      <c r="O50" s="337"/>
      <c r="P50" s="337"/>
      <c r="Q50" s="337"/>
      <c r="R50" s="337"/>
      <c r="S50" s="337"/>
      <c r="T50" s="337"/>
      <c r="U50" s="337"/>
      <c r="V50" s="337"/>
      <c r="W50" s="337"/>
      <c r="X50" s="337"/>
      <c r="Y50" s="337"/>
      <c r="Z50" s="337"/>
      <c r="AA50" s="337"/>
      <c r="AB50" s="337"/>
      <c r="AC50" s="337"/>
      <c r="AD50" s="337"/>
      <c r="AE50" s="337"/>
      <c r="AF50" s="337"/>
      <c r="AG50" s="337"/>
      <c r="AH50" s="337"/>
      <c r="AI50" s="337"/>
      <c r="AJ50" s="337"/>
      <c r="AK50" s="337"/>
      <c r="AL50" s="337"/>
      <c r="AM50" s="337"/>
      <c r="AN50" s="337"/>
      <c r="AO50" s="337"/>
      <c r="AP50" s="337"/>
      <c r="AQ50" s="337"/>
      <c r="AR50" s="337"/>
      <c r="AS50" s="337"/>
      <c r="AT50" s="337"/>
      <c r="AU50" s="337"/>
      <c r="AV50" s="337"/>
      <c r="AW50" s="337"/>
      <c r="AX50" s="337"/>
      <c r="AY50" s="337"/>
      <c r="AZ50" s="337"/>
      <c r="BA50" s="337"/>
      <c r="BB50" s="337"/>
      <c r="BC50" s="337"/>
      <c r="BD50" s="337"/>
      <c r="BE50" s="337"/>
      <c r="BF50" s="337"/>
      <c r="BG50" s="337"/>
      <c r="BH50" s="337"/>
      <c r="BI50" s="337"/>
      <c r="BJ50" s="337"/>
      <c r="BK50" s="337"/>
      <c r="BL50" s="337"/>
      <c r="BM50" s="337"/>
      <c r="BN50" s="337"/>
      <c r="BO50" s="337"/>
      <c r="BP50" s="337"/>
      <c r="BQ50" s="337"/>
      <c r="BR50" s="337"/>
      <c r="BS50" s="337"/>
      <c r="BT50" s="337"/>
      <c r="BU50" s="337"/>
      <c r="BV50" s="337"/>
      <c r="BW50" s="337"/>
      <c r="BX50" s="337"/>
      <c r="BY50" s="337"/>
      <c r="BZ50" s="337"/>
      <c r="CA50" s="337"/>
      <c r="CB50" s="337"/>
      <c r="CC50" s="337"/>
      <c r="CD50" s="337"/>
      <c r="CE50" s="337"/>
      <c r="CF50" s="337"/>
      <c r="CG50" s="337"/>
      <c r="CH50" s="337"/>
      <c r="CI50" s="337"/>
      <c r="CJ50" s="337"/>
      <c r="CK50" s="337"/>
      <c r="CL50" s="337"/>
      <c r="CM50" s="337"/>
      <c r="CN50" s="337"/>
      <c r="CO50" s="337"/>
      <c r="CP50" s="337"/>
      <c r="CQ50" s="337"/>
      <c r="CR50" s="337"/>
      <c r="CS50" s="337"/>
      <c r="CT50" s="337"/>
      <c r="CU50" s="337"/>
      <c r="CV50" s="337"/>
      <c r="CW50" s="337"/>
      <c r="CX50" s="337"/>
      <c r="CY50" s="337"/>
      <c r="CZ50" s="337"/>
      <c r="DA50" s="337"/>
      <c r="DB50" s="337"/>
      <c r="DC50" s="337"/>
      <c r="DD50" s="337"/>
      <c r="DE50" s="337"/>
      <c r="DF50" s="337"/>
      <c r="DG50" s="337"/>
      <c r="DH50" s="337"/>
      <c r="DI50" s="337"/>
      <c r="DJ50" s="337"/>
      <c r="DK50" s="337"/>
      <c r="DL50" s="337"/>
      <c r="DM50" s="337"/>
      <c r="DN50" s="337"/>
      <c r="DO50" s="337"/>
      <c r="DP50" s="337"/>
      <c r="DQ50" s="337"/>
      <c r="DR50" s="337"/>
      <c r="DS50" s="337"/>
      <c r="DT50" s="337"/>
      <c r="DU50" s="337"/>
      <c r="DV50" s="337"/>
      <c r="DW50" s="337"/>
      <c r="DX50" s="337"/>
      <c r="DY50" s="337"/>
      <c r="DZ50" s="337"/>
      <c r="EA50" s="337"/>
      <c r="EB50" s="337"/>
      <c r="EC50" s="337"/>
      <c r="ED50" s="337"/>
      <c r="EE50" s="337"/>
      <c r="EF50" s="337"/>
      <c r="EG50" s="337"/>
      <c r="EH50" s="337"/>
      <c r="EI50" s="337"/>
      <c r="EJ50" s="337"/>
      <c r="EK50" s="337"/>
      <c r="EL50" s="337"/>
      <c r="EM50" s="337"/>
      <c r="EN50" s="337"/>
      <c r="EO50" s="337"/>
      <c r="EP50" s="337"/>
      <c r="EQ50" s="337"/>
      <c r="ER50" s="337"/>
      <c r="ES50" s="337"/>
      <c r="ET50" s="337"/>
      <c r="EU50" s="337"/>
      <c r="EV50" s="337"/>
      <c r="EW50" s="337"/>
      <c r="EX50" s="337"/>
      <c r="EY50" s="337"/>
      <c r="EZ50" s="337"/>
      <c r="FA50" s="337"/>
      <c r="FB50" s="337"/>
      <c r="FC50" s="337"/>
      <c r="FD50" s="337"/>
      <c r="FE50" s="337"/>
      <c r="FF50" s="337"/>
      <c r="FG50" s="337"/>
      <c r="FH50" s="337"/>
      <c r="FI50" s="337"/>
      <c r="FJ50" s="337"/>
      <c r="FK50" s="337"/>
      <c r="FL50" s="337"/>
      <c r="FM50" s="337"/>
      <c r="FN50" s="337"/>
      <c r="FO50" s="337"/>
      <c r="FP50" s="337"/>
      <c r="FQ50" s="337"/>
      <c r="FR50" s="337"/>
      <c r="FS50" s="337"/>
      <c r="FT50" s="337"/>
      <c r="FU50" s="337"/>
      <c r="FV50" s="337"/>
      <c r="FW50" s="337"/>
      <c r="FX50" s="337"/>
      <c r="FY50" s="337"/>
      <c r="FZ50" s="337"/>
      <c r="GA50" s="337"/>
      <c r="GB50" s="337"/>
      <c r="GC50" s="337"/>
      <c r="GD50" s="337"/>
      <c r="GE50" s="337"/>
      <c r="GF50" s="337"/>
      <c r="GG50" s="337"/>
      <c r="GH50" s="337"/>
      <c r="GI50" s="337"/>
      <c r="GJ50" s="337"/>
      <c r="GK50" s="337"/>
      <c r="GL50" s="337"/>
      <c r="GM50" s="337"/>
      <c r="GN50" s="337"/>
      <c r="GO50" s="337"/>
      <c r="GP50" s="337"/>
      <c r="GQ50" s="337"/>
      <c r="GR50" s="337"/>
      <c r="GS50" s="337"/>
      <c r="GT50" s="337"/>
      <c r="GU50" s="337"/>
      <c r="GV50" s="337"/>
      <c r="GW50" s="337"/>
    </row>
    <row r="51" spans="1:205" s="2" customFormat="1" ht="10.5" customHeight="1" x14ac:dyDescent="0.2">
      <c r="A51" s="337" t="s">
        <v>71</v>
      </c>
      <c r="B51" s="337"/>
      <c r="C51" s="337"/>
      <c r="D51" s="337"/>
      <c r="E51" s="337"/>
      <c r="F51" s="337"/>
      <c r="G51" s="337"/>
      <c r="H51" s="337"/>
      <c r="I51" s="337"/>
      <c r="J51" s="337"/>
      <c r="K51" s="337"/>
      <c r="L51" s="337"/>
      <c r="M51" s="337"/>
      <c r="N51" s="337"/>
      <c r="O51" s="337"/>
      <c r="P51" s="337"/>
      <c r="Q51" s="337"/>
      <c r="R51" s="337"/>
      <c r="S51" s="337"/>
      <c r="T51" s="337"/>
      <c r="U51" s="337"/>
      <c r="V51" s="337"/>
      <c r="W51" s="337"/>
      <c r="X51" s="337"/>
      <c r="Y51" s="337"/>
      <c r="Z51" s="337"/>
      <c r="AA51" s="337"/>
      <c r="AB51" s="337"/>
      <c r="AC51" s="337"/>
      <c r="AD51" s="337"/>
      <c r="AE51" s="337"/>
      <c r="AF51" s="337"/>
      <c r="AG51" s="337"/>
      <c r="AH51" s="337"/>
      <c r="AI51" s="337"/>
      <c r="AJ51" s="337"/>
      <c r="AK51" s="337"/>
      <c r="AL51" s="337"/>
      <c r="AM51" s="337"/>
      <c r="AN51" s="337"/>
      <c r="AO51" s="337"/>
      <c r="AP51" s="337"/>
      <c r="AQ51" s="337"/>
      <c r="AR51" s="337"/>
      <c r="AS51" s="337"/>
      <c r="AT51" s="337"/>
      <c r="AU51" s="337"/>
      <c r="AV51" s="337"/>
      <c r="AW51" s="336"/>
      <c r="AX51" s="336"/>
      <c r="AY51" s="336"/>
      <c r="AZ51" s="336"/>
      <c r="BA51" s="336"/>
      <c r="BB51" s="336"/>
      <c r="BC51" s="336"/>
      <c r="BD51" s="336"/>
      <c r="BE51" s="336"/>
      <c r="BF51" s="336"/>
      <c r="BG51" s="336"/>
      <c r="BH51" s="336"/>
      <c r="BI51" s="336"/>
      <c r="BJ51" s="336"/>
      <c r="BK51" s="336"/>
      <c r="BL51" s="336"/>
      <c r="BM51" s="336"/>
      <c r="BN51" s="336"/>
      <c r="BO51" s="336"/>
      <c r="BP51" s="336"/>
      <c r="BQ51" s="336"/>
      <c r="BR51" s="336"/>
      <c r="BS51" s="336"/>
      <c r="BT51" s="336"/>
      <c r="BU51" s="335"/>
      <c r="BV51" s="335"/>
      <c r="BW51" s="335"/>
      <c r="BX51" s="335"/>
      <c r="BY51" s="335"/>
      <c r="BZ51" s="335"/>
      <c r="CA51" s="335"/>
      <c r="CB51" s="335"/>
      <c r="CC51" s="335"/>
      <c r="CD51" s="336"/>
      <c r="CE51" s="336"/>
      <c r="CF51" s="336"/>
      <c r="CG51" s="336"/>
      <c r="CH51" s="336"/>
      <c r="CI51" s="336"/>
      <c r="CJ51" s="336"/>
      <c r="CK51" s="336"/>
      <c r="CL51" s="336"/>
      <c r="CM51" s="336"/>
      <c r="CN51" s="336"/>
      <c r="CO51" s="336"/>
      <c r="CP51" s="336"/>
      <c r="CQ51" s="336"/>
      <c r="CR51" s="336"/>
      <c r="CS51" s="336"/>
      <c r="CT51" s="336"/>
      <c r="CU51" s="336"/>
      <c r="CV51" s="336"/>
      <c r="CW51" s="336"/>
      <c r="CX51" s="336"/>
      <c r="CY51" s="336"/>
      <c r="CZ51" s="336"/>
      <c r="DA51" s="336"/>
      <c r="DB51" s="336"/>
      <c r="DC51" s="336"/>
      <c r="DD51" s="336"/>
      <c r="DE51" s="336"/>
      <c r="DF51" s="336"/>
      <c r="DG51" s="336"/>
      <c r="DH51" s="336"/>
      <c r="DI51" s="336"/>
      <c r="DJ51" s="336"/>
      <c r="DK51" s="336"/>
      <c r="DL51" s="336"/>
      <c r="DM51" s="336"/>
      <c r="DN51" s="336"/>
      <c r="DO51" s="336"/>
      <c r="DP51" s="336"/>
      <c r="DQ51" s="336"/>
      <c r="DR51" s="336"/>
      <c r="DS51" s="336"/>
      <c r="DT51" s="336"/>
      <c r="DU51" s="336"/>
      <c r="DV51" s="336"/>
      <c r="DW51" s="336"/>
      <c r="DX51" s="336"/>
      <c r="DY51" s="336"/>
      <c r="DZ51" s="336"/>
      <c r="EA51" s="336"/>
      <c r="EB51" s="336"/>
      <c r="EC51" s="336"/>
      <c r="ED51" s="336"/>
      <c r="EE51" s="336"/>
      <c r="EF51" s="336"/>
      <c r="EG51" s="336"/>
      <c r="EH51" s="336"/>
      <c r="EI51" s="336"/>
      <c r="EJ51" s="336"/>
      <c r="EK51" s="336"/>
      <c r="EL51" s="336"/>
      <c r="EM51" s="336"/>
      <c r="EN51" s="336"/>
      <c r="EO51" s="336"/>
      <c r="EP51" s="336"/>
      <c r="EQ51" s="336"/>
      <c r="ER51" s="336"/>
      <c r="ES51" s="336"/>
      <c r="ET51" s="336"/>
      <c r="EU51" s="336"/>
      <c r="EV51" s="336"/>
      <c r="EW51" s="336"/>
      <c r="EX51" s="336"/>
      <c r="EY51" s="336"/>
      <c r="EZ51" s="336"/>
      <c r="FA51" s="336"/>
      <c r="FB51" s="336"/>
      <c r="FC51" s="336"/>
      <c r="FD51" s="336"/>
      <c r="FE51" s="336"/>
      <c r="FF51" s="336"/>
      <c r="FG51" s="336"/>
      <c r="FH51" s="336"/>
      <c r="FI51" s="336"/>
      <c r="FJ51" s="336"/>
      <c r="FK51" s="336"/>
      <c r="FL51" s="336"/>
      <c r="FM51" s="336"/>
      <c r="FN51" s="336"/>
      <c r="FO51" s="336"/>
      <c r="FP51" s="336"/>
      <c r="FQ51" s="336"/>
      <c r="FR51" s="336"/>
      <c r="FS51" s="336"/>
      <c r="FT51" s="336"/>
      <c r="FU51" s="336"/>
      <c r="FV51" s="336"/>
      <c r="FW51" s="336"/>
      <c r="FX51" s="336"/>
      <c r="FY51" s="336"/>
      <c r="FZ51" s="336"/>
      <c r="GA51" s="336"/>
      <c r="GB51" s="336"/>
      <c r="GC51" s="336"/>
      <c r="GD51" s="336"/>
      <c r="GE51" s="336"/>
      <c r="GF51" s="336"/>
      <c r="GG51" s="336"/>
      <c r="GH51" s="336"/>
      <c r="GI51" s="336"/>
      <c r="GJ51" s="336"/>
      <c r="GK51" s="336"/>
      <c r="GL51" s="336"/>
      <c r="GM51" s="336"/>
      <c r="GN51" s="336"/>
      <c r="GO51" s="335"/>
      <c r="GP51" s="335"/>
      <c r="GQ51" s="335"/>
      <c r="GR51" s="335"/>
      <c r="GS51" s="335"/>
      <c r="GT51" s="335"/>
      <c r="GU51" s="335"/>
      <c r="GV51" s="335"/>
      <c r="GW51" s="335"/>
    </row>
    <row r="52" spans="1:205" s="2" customFormat="1" ht="10.5" x14ac:dyDescent="0.2">
      <c r="A52" s="337" t="s">
        <v>72</v>
      </c>
      <c r="B52" s="337"/>
      <c r="C52" s="337"/>
      <c r="D52" s="337"/>
      <c r="E52" s="337"/>
      <c r="F52" s="337"/>
      <c r="G52" s="337"/>
      <c r="H52" s="337"/>
      <c r="I52" s="337"/>
      <c r="J52" s="337"/>
      <c r="K52" s="337"/>
      <c r="L52" s="337"/>
      <c r="M52" s="337"/>
      <c r="N52" s="337"/>
      <c r="O52" s="337"/>
      <c r="P52" s="337"/>
      <c r="Q52" s="337"/>
      <c r="R52" s="337"/>
      <c r="S52" s="337"/>
      <c r="T52" s="337"/>
      <c r="U52" s="337"/>
      <c r="V52" s="337"/>
      <c r="W52" s="337"/>
      <c r="X52" s="337"/>
      <c r="Y52" s="337"/>
      <c r="Z52" s="337"/>
      <c r="AA52" s="337"/>
      <c r="AB52" s="337"/>
      <c r="AC52" s="337"/>
      <c r="AD52" s="337"/>
      <c r="AE52" s="337"/>
      <c r="AF52" s="337"/>
      <c r="AG52" s="337"/>
      <c r="AH52" s="337"/>
      <c r="AI52" s="337"/>
      <c r="AJ52" s="337"/>
      <c r="AK52" s="337"/>
      <c r="AL52" s="337"/>
      <c r="AM52" s="337"/>
      <c r="AN52" s="337"/>
      <c r="AO52" s="337"/>
      <c r="AP52" s="337"/>
      <c r="AQ52" s="337"/>
      <c r="AR52" s="337"/>
      <c r="AS52" s="337"/>
      <c r="AT52" s="337"/>
      <c r="AU52" s="337"/>
      <c r="AV52" s="337"/>
      <c r="AW52" s="337"/>
      <c r="AX52" s="337"/>
      <c r="AY52" s="337"/>
      <c r="AZ52" s="337"/>
      <c r="BA52" s="337"/>
      <c r="BB52" s="337"/>
      <c r="BC52" s="337"/>
      <c r="BD52" s="337"/>
      <c r="BE52" s="337"/>
      <c r="BF52" s="337"/>
      <c r="BG52" s="337"/>
      <c r="BH52" s="337"/>
      <c r="BI52" s="337"/>
      <c r="BJ52" s="337"/>
      <c r="BK52" s="337"/>
      <c r="BL52" s="337"/>
      <c r="BM52" s="337"/>
      <c r="BN52" s="337"/>
      <c r="BO52" s="337"/>
      <c r="BP52" s="337"/>
      <c r="BQ52" s="337"/>
      <c r="BR52" s="337"/>
      <c r="BS52" s="337"/>
      <c r="BT52" s="337"/>
      <c r="BU52" s="337"/>
      <c r="BV52" s="337"/>
      <c r="BW52" s="337"/>
      <c r="BX52" s="337"/>
      <c r="BY52" s="337"/>
      <c r="BZ52" s="337"/>
      <c r="CA52" s="337"/>
      <c r="CB52" s="337"/>
      <c r="CC52" s="337"/>
      <c r="CD52" s="337"/>
      <c r="CE52" s="337"/>
      <c r="CF52" s="337"/>
      <c r="CG52" s="337"/>
      <c r="CH52" s="337"/>
      <c r="CI52" s="337"/>
      <c r="CJ52" s="337"/>
      <c r="CK52" s="337"/>
      <c r="CL52" s="337"/>
      <c r="CM52" s="337"/>
      <c r="CN52" s="337"/>
      <c r="CO52" s="337"/>
      <c r="CP52" s="337"/>
      <c r="CQ52" s="337"/>
      <c r="CR52" s="337"/>
      <c r="CS52" s="337"/>
      <c r="CT52" s="337"/>
      <c r="CU52" s="337"/>
      <c r="CV52" s="337"/>
      <c r="CW52" s="337"/>
      <c r="CX52" s="337"/>
      <c r="CY52" s="337"/>
      <c r="CZ52" s="337"/>
      <c r="DA52" s="337"/>
      <c r="DB52" s="337"/>
      <c r="DC52" s="337"/>
      <c r="DD52" s="337"/>
      <c r="DE52" s="337"/>
      <c r="DF52" s="337"/>
      <c r="DG52" s="337"/>
      <c r="DH52" s="337"/>
      <c r="DI52" s="337"/>
      <c r="DJ52" s="337"/>
      <c r="DK52" s="337"/>
      <c r="DL52" s="337"/>
      <c r="DM52" s="337"/>
      <c r="DN52" s="337"/>
      <c r="DO52" s="337"/>
      <c r="DP52" s="337"/>
      <c r="DQ52" s="337"/>
      <c r="DR52" s="337"/>
      <c r="DS52" s="337"/>
      <c r="DT52" s="337"/>
      <c r="DU52" s="337"/>
      <c r="DV52" s="337"/>
      <c r="DW52" s="337"/>
      <c r="DX52" s="337"/>
      <c r="DY52" s="337"/>
      <c r="DZ52" s="337"/>
      <c r="EA52" s="337"/>
      <c r="EB52" s="337"/>
      <c r="EC52" s="337"/>
      <c r="ED52" s="337"/>
      <c r="EE52" s="337"/>
      <c r="EF52" s="337"/>
      <c r="EG52" s="337"/>
      <c r="EH52" s="337"/>
      <c r="EI52" s="337"/>
      <c r="EJ52" s="337"/>
      <c r="EK52" s="337"/>
      <c r="EL52" s="337"/>
      <c r="EM52" s="337"/>
      <c r="EN52" s="337"/>
      <c r="EO52" s="337"/>
      <c r="EP52" s="337"/>
      <c r="EQ52" s="337"/>
      <c r="ER52" s="337"/>
      <c r="ES52" s="337"/>
      <c r="ET52" s="337"/>
      <c r="EU52" s="337"/>
      <c r="EV52" s="337"/>
      <c r="EW52" s="337"/>
      <c r="EX52" s="337"/>
      <c r="EY52" s="337"/>
      <c r="EZ52" s="337"/>
      <c r="FA52" s="337"/>
      <c r="FB52" s="337"/>
      <c r="FC52" s="337"/>
      <c r="FD52" s="337"/>
      <c r="FE52" s="337"/>
      <c r="FF52" s="337"/>
      <c r="FG52" s="337"/>
      <c r="FH52" s="337"/>
      <c r="FI52" s="337"/>
      <c r="FJ52" s="337"/>
      <c r="FK52" s="337"/>
      <c r="FL52" s="337"/>
      <c r="FM52" s="337"/>
      <c r="FN52" s="337"/>
      <c r="FO52" s="337"/>
      <c r="FP52" s="337"/>
      <c r="FQ52" s="337"/>
      <c r="FR52" s="337"/>
      <c r="FS52" s="337"/>
      <c r="FT52" s="337"/>
      <c r="FU52" s="337"/>
      <c r="FV52" s="337"/>
      <c r="FW52" s="337"/>
      <c r="FX52" s="337"/>
      <c r="FY52" s="337"/>
      <c r="FZ52" s="337"/>
      <c r="GA52" s="337"/>
      <c r="GB52" s="337"/>
      <c r="GC52" s="337"/>
      <c r="GD52" s="337"/>
      <c r="GE52" s="337"/>
      <c r="GF52" s="337"/>
      <c r="GG52" s="337"/>
      <c r="GH52" s="337"/>
      <c r="GI52" s="337"/>
      <c r="GJ52" s="337"/>
      <c r="GK52" s="337"/>
      <c r="GL52" s="337"/>
      <c r="GM52" s="337"/>
      <c r="GN52" s="337"/>
      <c r="GO52" s="337"/>
      <c r="GP52" s="337"/>
      <c r="GQ52" s="337"/>
      <c r="GR52" s="337"/>
      <c r="GS52" s="337"/>
      <c r="GT52" s="337"/>
      <c r="GU52" s="337"/>
      <c r="GV52" s="337"/>
      <c r="GW52" s="337"/>
    </row>
    <row r="53" spans="1:205" s="2" customFormat="1" ht="10.5" hidden="1" customHeight="1" x14ac:dyDescent="0.2">
      <c r="A53" s="346" t="s">
        <v>73</v>
      </c>
      <c r="B53" s="346"/>
      <c r="C53" s="346"/>
      <c r="D53" s="346"/>
      <c r="E53" s="335"/>
      <c r="F53" s="335"/>
      <c r="G53" s="335"/>
      <c r="H53" s="335"/>
      <c r="I53" s="335"/>
      <c r="J53" s="335"/>
      <c r="K53" s="335"/>
      <c r="L53" s="335"/>
      <c r="M53" s="335"/>
      <c r="N53" s="335"/>
      <c r="O53" s="335"/>
      <c r="P53" s="335"/>
      <c r="Q53" s="335"/>
      <c r="R53" s="335"/>
      <c r="S53" s="335"/>
      <c r="T53" s="335"/>
      <c r="U53" s="335"/>
      <c r="V53" s="335"/>
      <c r="W53" s="335"/>
      <c r="X53" s="335"/>
      <c r="Y53" s="337"/>
      <c r="Z53" s="337"/>
      <c r="AA53" s="337"/>
      <c r="AB53" s="337"/>
      <c r="AC53" s="337"/>
      <c r="AD53" s="337"/>
      <c r="AE53" s="337"/>
      <c r="AF53" s="337"/>
      <c r="AG53" s="337"/>
      <c r="AH53" s="337"/>
      <c r="AI53" s="337"/>
      <c r="AJ53" s="337"/>
      <c r="AK53" s="337"/>
      <c r="AL53" s="337"/>
      <c r="AM53" s="337"/>
      <c r="AN53" s="337"/>
      <c r="AO53" s="337"/>
      <c r="AP53" s="337"/>
      <c r="AQ53" s="337"/>
      <c r="AR53" s="337"/>
      <c r="AS53" s="337"/>
      <c r="AT53" s="337"/>
      <c r="AU53" s="337"/>
      <c r="AV53" s="337"/>
      <c r="AW53" s="336"/>
      <c r="AX53" s="336"/>
      <c r="AY53" s="336"/>
      <c r="AZ53" s="336"/>
      <c r="BA53" s="336"/>
      <c r="BB53" s="336"/>
      <c r="BC53" s="336"/>
      <c r="BD53" s="336"/>
      <c r="BE53" s="336"/>
      <c r="BF53" s="336"/>
      <c r="BG53" s="336"/>
      <c r="BH53" s="336"/>
      <c r="BI53" s="336"/>
      <c r="BJ53" s="336"/>
      <c r="BK53" s="336"/>
      <c r="BL53" s="336"/>
      <c r="BM53" s="336"/>
      <c r="BN53" s="336"/>
      <c r="BO53" s="336"/>
      <c r="BP53" s="336"/>
      <c r="BQ53" s="336"/>
      <c r="BR53" s="336"/>
      <c r="BS53" s="336"/>
      <c r="BT53" s="336"/>
      <c r="BU53" s="335"/>
      <c r="BV53" s="335"/>
      <c r="BW53" s="335"/>
      <c r="BX53" s="335"/>
      <c r="BY53" s="335"/>
      <c r="BZ53" s="335"/>
      <c r="CA53" s="335"/>
      <c r="CB53" s="335"/>
      <c r="CC53" s="335"/>
      <c r="CD53" s="336"/>
      <c r="CE53" s="336"/>
      <c r="CF53" s="336"/>
      <c r="CG53" s="336"/>
      <c r="CH53" s="336"/>
      <c r="CI53" s="336"/>
      <c r="CJ53" s="336"/>
      <c r="CK53" s="336"/>
      <c r="CL53" s="336"/>
      <c r="CM53" s="336"/>
      <c r="CN53" s="336"/>
      <c r="CO53" s="336"/>
      <c r="CP53" s="336"/>
      <c r="CQ53" s="336"/>
      <c r="CR53" s="336"/>
      <c r="CS53" s="336"/>
      <c r="CT53" s="336"/>
      <c r="CU53" s="336"/>
      <c r="CV53" s="336"/>
      <c r="CW53" s="336"/>
      <c r="CX53" s="336"/>
      <c r="CY53" s="336"/>
      <c r="CZ53" s="336"/>
      <c r="DA53" s="336"/>
      <c r="DB53" s="336"/>
      <c r="DC53" s="336"/>
      <c r="DD53" s="336"/>
      <c r="DE53" s="336"/>
      <c r="DF53" s="336"/>
      <c r="DG53" s="336"/>
      <c r="DH53" s="336"/>
      <c r="DI53" s="336"/>
      <c r="DJ53" s="336"/>
      <c r="DK53" s="336"/>
      <c r="DL53" s="336"/>
      <c r="DM53" s="336"/>
      <c r="DN53" s="336"/>
      <c r="DO53" s="336"/>
      <c r="DP53" s="336"/>
      <c r="DQ53" s="336"/>
      <c r="DR53" s="336"/>
      <c r="DS53" s="336"/>
      <c r="DT53" s="336"/>
      <c r="DU53" s="336"/>
      <c r="DV53" s="336"/>
      <c r="DW53" s="336"/>
      <c r="DX53" s="336"/>
      <c r="DY53" s="336"/>
      <c r="DZ53" s="336"/>
      <c r="EA53" s="336"/>
      <c r="EB53" s="336"/>
      <c r="EC53" s="336"/>
      <c r="ED53" s="336"/>
      <c r="EE53" s="336"/>
      <c r="EF53" s="336"/>
      <c r="EG53" s="336"/>
      <c r="EH53" s="336"/>
      <c r="EI53" s="336"/>
      <c r="EJ53" s="336"/>
      <c r="EK53" s="336"/>
      <c r="EL53" s="336"/>
      <c r="EM53" s="336"/>
      <c r="EN53" s="336"/>
      <c r="EO53" s="336"/>
      <c r="EP53" s="336"/>
      <c r="EQ53" s="336"/>
      <c r="ER53" s="336"/>
      <c r="ES53" s="336"/>
      <c r="ET53" s="336"/>
      <c r="EU53" s="336"/>
      <c r="EV53" s="336"/>
      <c r="EW53" s="336"/>
      <c r="EX53" s="336"/>
      <c r="EY53" s="336"/>
      <c r="EZ53" s="336"/>
      <c r="FA53" s="336"/>
      <c r="FB53" s="336"/>
      <c r="FC53" s="336"/>
      <c r="FD53" s="336"/>
      <c r="FE53" s="336"/>
      <c r="FF53" s="336"/>
      <c r="FG53" s="336"/>
      <c r="FH53" s="336"/>
      <c r="FI53" s="336"/>
      <c r="FJ53" s="336"/>
      <c r="FK53" s="336"/>
      <c r="FL53" s="336"/>
      <c r="FM53" s="336"/>
      <c r="FN53" s="336"/>
      <c r="FO53" s="336"/>
      <c r="FP53" s="336"/>
      <c r="FQ53" s="336"/>
      <c r="FR53" s="336"/>
      <c r="FS53" s="336"/>
      <c r="FT53" s="336"/>
      <c r="FU53" s="336"/>
      <c r="FV53" s="336"/>
      <c r="FW53" s="336"/>
      <c r="FX53" s="336"/>
      <c r="FY53" s="336"/>
      <c r="FZ53" s="336"/>
      <c r="GA53" s="336"/>
      <c r="GB53" s="336"/>
      <c r="GC53" s="336"/>
      <c r="GD53" s="336"/>
      <c r="GE53" s="336"/>
      <c r="GF53" s="336"/>
      <c r="GG53" s="336"/>
      <c r="GH53" s="336"/>
      <c r="GI53" s="336"/>
      <c r="GJ53" s="336"/>
      <c r="GK53" s="336"/>
      <c r="GL53" s="336"/>
      <c r="GM53" s="336"/>
      <c r="GN53" s="336"/>
      <c r="GO53" s="335"/>
      <c r="GP53" s="335"/>
      <c r="GQ53" s="335"/>
      <c r="GR53" s="335"/>
      <c r="GS53" s="335"/>
      <c r="GT53" s="335"/>
      <c r="GU53" s="335"/>
      <c r="GV53" s="335"/>
      <c r="GW53" s="335"/>
    </row>
    <row r="54" spans="1:205" s="2" customFormat="1" ht="10.5" customHeight="1" x14ac:dyDescent="0.2">
      <c r="A54" s="337" t="s">
        <v>74</v>
      </c>
      <c r="B54" s="337"/>
      <c r="C54" s="337"/>
      <c r="D54" s="337"/>
      <c r="E54" s="337"/>
      <c r="F54" s="337"/>
      <c r="G54" s="337"/>
      <c r="H54" s="337"/>
      <c r="I54" s="337"/>
      <c r="J54" s="337"/>
      <c r="K54" s="337"/>
      <c r="L54" s="337"/>
      <c r="M54" s="337"/>
      <c r="N54" s="337"/>
      <c r="O54" s="337"/>
      <c r="P54" s="337"/>
      <c r="Q54" s="337"/>
      <c r="R54" s="337"/>
      <c r="S54" s="337"/>
      <c r="T54" s="337"/>
      <c r="U54" s="337"/>
      <c r="V54" s="337"/>
      <c r="W54" s="337"/>
      <c r="X54" s="337"/>
      <c r="Y54" s="337"/>
      <c r="Z54" s="337"/>
      <c r="AA54" s="337"/>
      <c r="AB54" s="337"/>
      <c r="AC54" s="337"/>
      <c r="AD54" s="337"/>
      <c r="AE54" s="337"/>
      <c r="AF54" s="337"/>
      <c r="AG54" s="337"/>
      <c r="AH54" s="337"/>
      <c r="AI54" s="337"/>
      <c r="AJ54" s="337"/>
      <c r="AK54" s="337"/>
      <c r="AL54" s="337"/>
      <c r="AM54" s="337"/>
      <c r="AN54" s="337"/>
      <c r="AO54" s="337"/>
      <c r="AP54" s="337"/>
      <c r="AQ54" s="337"/>
      <c r="AR54" s="337"/>
      <c r="AS54" s="337"/>
      <c r="AT54" s="337"/>
      <c r="AU54" s="337"/>
      <c r="AV54" s="337"/>
      <c r="AW54" s="336"/>
      <c r="AX54" s="336"/>
      <c r="AY54" s="336"/>
      <c r="AZ54" s="336"/>
      <c r="BA54" s="336"/>
      <c r="BB54" s="336"/>
      <c r="BC54" s="336"/>
      <c r="BD54" s="336"/>
      <c r="BE54" s="336"/>
      <c r="BF54" s="336"/>
      <c r="BG54" s="336"/>
      <c r="BH54" s="336"/>
      <c r="BI54" s="336"/>
      <c r="BJ54" s="336"/>
      <c r="BK54" s="336"/>
      <c r="BL54" s="336"/>
      <c r="BM54" s="336"/>
      <c r="BN54" s="336"/>
      <c r="BO54" s="336"/>
      <c r="BP54" s="336"/>
      <c r="BQ54" s="336"/>
      <c r="BR54" s="336"/>
      <c r="BS54" s="336"/>
      <c r="BT54" s="336"/>
      <c r="BU54" s="335"/>
      <c r="BV54" s="335"/>
      <c r="BW54" s="335"/>
      <c r="BX54" s="335"/>
      <c r="BY54" s="335"/>
      <c r="BZ54" s="335"/>
      <c r="CA54" s="335"/>
      <c r="CB54" s="335"/>
      <c r="CC54" s="335"/>
      <c r="CD54" s="336"/>
      <c r="CE54" s="336"/>
      <c r="CF54" s="336"/>
      <c r="CG54" s="336"/>
      <c r="CH54" s="336"/>
      <c r="CI54" s="336"/>
      <c r="CJ54" s="336"/>
      <c r="CK54" s="336"/>
      <c r="CL54" s="336"/>
      <c r="CM54" s="336"/>
      <c r="CN54" s="336"/>
      <c r="CO54" s="336"/>
      <c r="CP54" s="336"/>
      <c r="CQ54" s="336"/>
      <c r="CR54" s="336"/>
      <c r="CS54" s="336"/>
      <c r="CT54" s="336"/>
      <c r="CU54" s="336"/>
      <c r="CV54" s="336"/>
      <c r="CW54" s="336"/>
      <c r="CX54" s="336"/>
      <c r="CY54" s="336"/>
      <c r="CZ54" s="336"/>
      <c r="DA54" s="336"/>
      <c r="DB54" s="336"/>
      <c r="DC54" s="336"/>
      <c r="DD54" s="336"/>
      <c r="DE54" s="336"/>
      <c r="DF54" s="336"/>
      <c r="DG54" s="336"/>
      <c r="DH54" s="336"/>
      <c r="DI54" s="336"/>
      <c r="DJ54" s="336"/>
      <c r="DK54" s="336"/>
      <c r="DL54" s="336"/>
      <c r="DM54" s="336"/>
      <c r="DN54" s="336"/>
      <c r="DO54" s="336"/>
      <c r="DP54" s="336"/>
      <c r="DQ54" s="336"/>
      <c r="DR54" s="336"/>
      <c r="DS54" s="336"/>
      <c r="DT54" s="336"/>
      <c r="DU54" s="336"/>
      <c r="DV54" s="336"/>
      <c r="DW54" s="336"/>
      <c r="DX54" s="336"/>
      <c r="DY54" s="336"/>
      <c r="DZ54" s="336"/>
      <c r="EA54" s="336"/>
      <c r="EB54" s="336"/>
      <c r="EC54" s="336"/>
      <c r="ED54" s="336"/>
      <c r="EE54" s="336"/>
      <c r="EF54" s="336"/>
      <c r="EG54" s="336"/>
      <c r="EH54" s="336"/>
      <c r="EI54" s="336"/>
      <c r="EJ54" s="336"/>
      <c r="EK54" s="336"/>
      <c r="EL54" s="336"/>
      <c r="EM54" s="336"/>
      <c r="EN54" s="336"/>
      <c r="EO54" s="336"/>
      <c r="EP54" s="336"/>
      <c r="EQ54" s="336"/>
      <c r="ER54" s="336"/>
      <c r="ES54" s="336"/>
      <c r="ET54" s="336"/>
      <c r="EU54" s="336"/>
      <c r="EV54" s="336"/>
      <c r="EW54" s="336"/>
      <c r="EX54" s="336"/>
      <c r="EY54" s="336"/>
      <c r="EZ54" s="336"/>
      <c r="FA54" s="336"/>
      <c r="FB54" s="336"/>
      <c r="FC54" s="336"/>
      <c r="FD54" s="336"/>
      <c r="FE54" s="336"/>
      <c r="FF54" s="336"/>
      <c r="FG54" s="336"/>
      <c r="FH54" s="336"/>
      <c r="FI54" s="336"/>
      <c r="FJ54" s="336"/>
      <c r="FK54" s="336"/>
      <c r="FL54" s="336"/>
      <c r="FM54" s="336"/>
      <c r="FN54" s="336"/>
      <c r="FO54" s="336"/>
      <c r="FP54" s="336"/>
      <c r="FQ54" s="336"/>
      <c r="FR54" s="336"/>
      <c r="FS54" s="336"/>
      <c r="FT54" s="336"/>
      <c r="FU54" s="336"/>
      <c r="FV54" s="336"/>
      <c r="FW54" s="336"/>
      <c r="FX54" s="336"/>
      <c r="FY54" s="336"/>
      <c r="FZ54" s="336"/>
      <c r="GA54" s="336"/>
      <c r="GB54" s="336"/>
      <c r="GC54" s="336"/>
      <c r="GD54" s="336"/>
      <c r="GE54" s="336"/>
      <c r="GF54" s="336"/>
      <c r="GG54" s="336"/>
      <c r="GH54" s="336"/>
      <c r="GI54" s="336"/>
      <c r="GJ54" s="336"/>
      <c r="GK54" s="336"/>
      <c r="GL54" s="336"/>
      <c r="GM54" s="336"/>
      <c r="GN54" s="336"/>
      <c r="GO54" s="335"/>
      <c r="GP54" s="335"/>
      <c r="GQ54" s="335"/>
      <c r="GR54" s="335"/>
      <c r="GS54" s="335"/>
      <c r="GT54" s="335"/>
      <c r="GU54" s="335"/>
      <c r="GV54" s="335"/>
      <c r="GW54" s="335"/>
    </row>
    <row r="55" spans="1:205" s="2" customFormat="1" ht="10.5" x14ac:dyDescent="0.2">
      <c r="A55" s="337" t="s">
        <v>75</v>
      </c>
      <c r="B55" s="337"/>
      <c r="C55" s="337"/>
      <c r="D55" s="337"/>
      <c r="E55" s="337"/>
      <c r="F55" s="337"/>
      <c r="G55" s="337"/>
      <c r="H55" s="337"/>
      <c r="I55" s="337"/>
      <c r="J55" s="337"/>
      <c r="K55" s="337"/>
      <c r="L55" s="337"/>
      <c r="M55" s="337"/>
      <c r="N55" s="337"/>
      <c r="O55" s="337"/>
      <c r="P55" s="337"/>
      <c r="Q55" s="337"/>
      <c r="R55" s="337"/>
      <c r="S55" s="337"/>
      <c r="T55" s="337"/>
      <c r="U55" s="337"/>
      <c r="V55" s="337"/>
      <c r="W55" s="337"/>
      <c r="X55" s="337"/>
      <c r="Y55" s="337"/>
      <c r="Z55" s="337"/>
      <c r="AA55" s="337"/>
      <c r="AB55" s="337"/>
      <c r="AC55" s="337"/>
      <c r="AD55" s="337"/>
      <c r="AE55" s="337"/>
      <c r="AF55" s="337"/>
      <c r="AG55" s="337"/>
      <c r="AH55" s="337"/>
      <c r="AI55" s="337"/>
      <c r="AJ55" s="337"/>
      <c r="AK55" s="337"/>
      <c r="AL55" s="337"/>
      <c r="AM55" s="337"/>
      <c r="AN55" s="337"/>
      <c r="AO55" s="337"/>
      <c r="AP55" s="337"/>
      <c r="AQ55" s="337"/>
      <c r="AR55" s="337"/>
      <c r="AS55" s="337"/>
      <c r="AT55" s="337"/>
      <c r="AU55" s="337"/>
      <c r="AV55" s="337"/>
      <c r="AW55" s="337"/>
      <c r="AX55" s="337"/>
      <c r="AY55" s="337"/>
      <c r="AZ55" s="337"/>
      <c r="BA55" s="337"/>
      <c r="BB55" s="337"/>
      <c r="BC55" s="337"/>
      <c r="BD55" s="337"/>
      <c r="BE55" s="337"/>
      <c r="BF55" s="337"/>
      <c r="BG55" s="337"/>
      <c r="BH55" s="337"/>
      <c r="BI55" s="337"/>
      <c r="BJ55" s="337"/>
      <c r="BK55" s="337"/>
      <c r="BL55" s="337"/>
      <c r="BM55" s="337"/>
      <c r="BN55" s="337"/>
      <c r="BO55" s="337"/>
      <c r="BP55" s="337"/>
      <c r="BQ55" s="337"/>
      <c r="BR55" s="337"/>
      <c r="BS55" s="337"/>
      <c r="BT55" s="337"/>
      <c r="BU55" s="337"/>
      <c r="BV55" s="337"/>
      <c r="BW55" s="337"/>
      <c r="BX55" s="337"/>
      <c r="BY55" s="337"/>
      <c r="BZ55" s="337"/>
      <c r="CA55" s="337"/>
      <c r="CB55" s="337"/>
      <c r="CC55" s="337"/>
      <c r="CD55" s="337"/>
      <c r="CE55" s="337"/>
      <c r="CF55" s="337"/>
      <c r="CG55" s="337"/>
      <c r="CH55" s="337"/>
      <c r="CI55" s="337"/>
      <c r="CJ55" s="337"/>
      <c r="CK55" s="337"/>
      <c r="CL55" s="337"/>
      <c r="CM55" s="337"/>
      <c r="CN55" s="337"/>
      <c r="CO55" s="337"/>
      <c r="CP55" s="337"/>
      <c r="CQ55" s="337"/>
      <c r="CR55" s="337"/>
      <c r="CS55" s="337"/>
      <c r="CT55" s="337"/>
      <c r="CU55" s="337"/>
      <c r="CV55" s="337"/>
      <c r="CW55" s="337"/>
      <c r="CX55" s="337"/>
      <c r="CY55" s="337"/>
      <c r="CZ55" s="337"/>
      <c r="DA55" s="337"/>
      <c r="DB55" s="337"/>
      <c r="DC55" s="337"/>
      <c r="DD55" s="337"/>
      <c r="DE55" s="337"/>
      <c r="DF55" s="337"/>
      <c r="DG55" s="337"/>
      <c r="DH55" s="337"/>
      <c r="DI55" s="337"/>
      <c r="DJ55" s="337"/>
      <c r="DK55" s="337"/>
      <c r="DL55" s="337"/>
      <c r="DM55" s="337"/>
      <c r="DN55" s="337"/>
      <c r="DO55" s="337"/>
      <c r="DP55" s="337"/>
      <c r="DQ55" s="337"/>
      <c r="DR55" s="337"/>
      <c r="DS55" s="337"/>
      <c r="DT55" s="337"/>
      <c r="DU55" s="337"/>
      <c r="DV55" s="337"/>
      <c r="DW55" s="337"/>
      <c r="DX55" s="337"/>
      <c r="DY55" s="337"/>
      <c r="DZ55" s="337"/>
      <c r="EA55" s="337"/>
      <c r="EB55" s="337"/>
      <c r="EC55" s="337"/>
      <c r="ED55" s="337"/>
      <c r="EE55" s="337"/>
      <c r="EF55" s="337"/>
      <c r="EG55" s="337"/>
      <c r="EH55" s="337"/>
      <c r="EI55" s="337"/>
      <c r="EJ55" s="337"/>
      <c r="EK55" s="337"/>
      <c r="EL55" s="337"/>
      <c r="EM55" s="337"/>
      <c r="EN55" s="337"/>
      <c r="EO55" s="337"/>
      <c r="EP55" s="337"/>
      <c r="EQ55" s="337"/>
      <c r="ER55" s="337"/>
      <c r="ES55" s="337"/>
      <c r="ET55" s="337"/>
      <c r="EU55" s="337"/>
      <c r="EV55" s="337"/>
      <c r="EW55" s="337"/>
      <c r="EX55" s="337"/>
      <c r="EY55" s="337"/>
      <c r="EZ55" s="337"/>
      <c r="FA55" s="337"/>
      <c r="FB55" s="337"/>
      <c r="FC55" s="337"/>
      <c r="FD55" s="337"/>
      <c r="FE55" s="337"/>
      <c r="FF55" s="337"/>
      <c r="FG55" s="337"/>
      <c r="FH55" s="337"/>
      <c r="FI55" s="337"/>
      <c r="FJ55" s="337"/>
      <c r="FK55" s="337"/>
      <c r="FL55" s="337"/>
      <c r="FM55" s="337"/>
      <c r="FN55" s="337"/>
      <c r="FO55" s="337"/>
      <c r="FP55" s="337"/>
      <c r="FQ55" s="337"/>
      <c r="FR55" s="337"/>
      <c r="FS55" s="337"/>
      <c r="FT55" s="337"/>
      <c r="FU55" s="337"/>
      <c r="FV55" s="337"/>
      <c r="FW55" s="337"/>
      <c r="FX55" s="337"/>
      <c r="FY55" s="337"/>
      <c r="FZ55" s="337"/>
      <c r="GA55" s="337"/>
      <c r="GB55" s="337"/>
      <c r="GC55" s="337"/>
      <c r="GD55" s="337"/>
      <c r="GE55" s="337"/>
      <c r="GF55" s="337"/>
      <c r="GG55" s="337"/>
      <c r="GH55" s="337"/>
      <c r="GI55" s="337"/>
      <c r="GJ55" s="337"/>
      <c r="GK55" s="337"/>
      <c r="GL55" s="337"/>
      <c r="GM55" s="337"/>
      <c r="GN55" s="337"/>
      <c r="GO55" s="337"/>
      <c r="GP55" s="337"/>
      <c r="GQ55" s="337"/>
      <c r="GR55" s="337"/>
      <c r="GS55" s="337"/>
      <c r="GT55" s="337"/>
      <c r="GU55" s="337"/>
      <c r="GV55" s="337"/>
      <c r="GW55" s="337"/>
    </row>
    <row r="56" spans="1:205" s="2" customFormat="1" ht="10.5" x14ac:dyDescent="0.2">
      <c r="A56" s="337" t="s">
        <v>76</v>
      </c>
      <c r="B56" s="337"/>
      <c r="C56" s="337"/>
      <c r="D56" s="337"/>
      <c r="E56" s="337"/>
      <c r="F56" s="337"/>
      <c r="G56" s="337"/>
      <c r="H56" s="337"/>
      <c r="I56" s="337"/>
      <c r="J56" s="337"/>
      <c r="K56" s="337"/>
      <c r="L56" s="337"/>
      <c r="M56" s="337"/>
      <c r="N56" s="337"/>
      <c r="O56" s="337"/>
      <c r="P56" s="337"/>
      <c r="Q56" s="337"/>
      <c r="R56" s="337"/>
      <c r="S56" s="337"/>
      <c r="T56" s="337"/>
      <c r="U56" s="337"/>
      <c r="V56" s="337"/>
      <c r="W56" s="337"/>
      <c r="X56" s="337"/>
      <c r="Y56" s="337"/>
      <c r="Z56" s="337"/>
      <c r="AA56" s="337"/>
      <c r="AB56" s="337"/>
      <c r="AC56" s="337"/>
      <c r="AD56" s="337"/>
      <c r="AE56" s="337"/>
      <c r="AF56" s="337"/>
      <c r="AG56" s="337"/>
      <c r="AH56" s="337"/>
      <c r="AI56" s="337"/>
      <c r="AJ56" s="337"/>
      <c r="AK56" s="337"/>
      <c r="AL56" s="337"/>
      <c r="AM56" s="337"/>
      <c r="AN56" s="337"/>
      <c r="AO56" s="337"/>
      <c r="AP56" s="337"/>
      <c r="AQ56" s="337"/>
      <c r="AR56" s="337"/>
      <c r="AS56" s="337"/>
      <c r="AT56" s="337"/>
      <c r="AU56" s="337"/>
      <c r="AV56" s="337"/>
      <c r="AW56" s="337"/>
      <c r="AX56" s="337"/>
      <c r="AY56" s="337"/>
      <c r="AZ56" s="337"/>
      <c r="BA56" s="337"/>
      <c r="BB56" s="337"/>
      <c r="BC56" s="337"/>
      <c r="BD56" s="337"/>
      <c r="BE56" s="337"/>
      <c r="BF56" s="337"/>
      <c r="BG56" s="337"/>
      <c r="BH56" s="337"/>
      <c r="BI56" s="337"/>
      <c r="BJ56" s="337"/>
      <c r="BK56" s="337"/>
      <c r="BL56" s="337"/>
      <c r="BM56" s="337"/>
      <c r="BN56" s="337"/>
      <c r="BO56" s="337"/>
      <c r="BP56" s="337"/>
      <c r="BQ56" s="337"/>
      <c r="BR56" s="337"/>
      <c r="BS56" s="337"/>
      <c r="BT56" s="337"/>
      <c r="BU56" s="337"/>
      <c r="BV56" s="337"/>
      <c r="BW56" s="337"/>
      <c r="BX56" s="337"/>
      <c r="BY56" s="337"/>
      <c r="BZ56" s="337"/>
      <c r="CA56" s="337"/>
      <c r="CB56" s="337"/>
      <c r="CC56" s="337"/>
      <c r="CD56" s="337"/>
      <c r="CE56" s="337"/>
      <c r="CF56" s="337"/>
      <c r="CG56" s="337"/>
      <c r="CH56" s="337"/>
      <c r="CI56" s="337"/>
      <c r="CJ56" s="337"/>
      <c r="CK56" s="337"/>
      <c r="CL56" s="337"/>
      <c r="CM56" s="337"/>
      <c r="CN56" s="337"/>
      <c r="CO56" s="337"/>
      <c r="CP56" s="337"/>
      <c r="CQ56" s="337"/>
      <c r="CR56" s="337"/>
      <c r="CS56" s="337"/>
      <c r="CT56" s="337"/>
      <c r="CU56" s="337"/>
      <c r="CV56" s="337"/>
      <c r="CW56" s="337"/>
      <c r="CX56" s="337"/>
      <c r="CY56" s="337"/>
      <c r="CZ56" s="337"/>
      <c r="DA56" s="337"/>
      <c r="DB56" s="337"/>
      <c r="DC56" s="337"/>
      <c r="DD56" s="337"/>
      <c r="DE56" s="337"/>
      <c r="DF56" s="337"/>
      <c r="DG56" s="337"/>
      <c r="DH56" s="337"/>
      <c r="DI56" s="337"/>
      <c r="DJ56" s="337"/>
      <c r="DK56" s="337"/>
      <c r="DL56" s="337"/>
      <c r="DM56" s="337"/>
      <c r="DN56" s="337"/>
      <c r="DO56" s="337"/>
      <c r="DP56" s="337"/>
      <c r="DQ56" s="337"/>
      <c r="DR56" s="337"/>
      <c r="DS56" s="337"/>
      <c r="DT56" s="337"/>
      <c r="DU56" s="337"/>
      <c r="DV56" s="337"/>
      <c r="DW56" s="337"/>
      <c r="DX56" s="337"/>
      <c r="DY56" s="337"/>
      <c r="DZ56" s="337"/>
      <c r="EA56" s="337"/>
      <c r="EB56" s="337"/>
      <c r="EC56" s="337"/>
      <c r="ED56" s="337"/>
      <c r="EE56" s="337"/>
      <c r="EF56" s="337"/>
      <c r="EG56" s="337"/>
      <c r="EH56" s="337"/>
      <c r="EI56" s="337"/>
      <c r="EJ56" s="337"/>
      <c r="EK56" s="337"/>
      <c r="EL56" s="337"/>
      <c r="EM56" s="337"/>
      <c r="EN56" s="337"/>
      <c r="EO56" s="337"/>
      <c r="EP56" s="337"/>
      <c r="EQ56" s="337"/>
      <c r="ER56" s="337"/>
      <c r="ES56" s="337"/>
      <c r="ET56" s="337"/>
      <c r="EU56" s="337"/>
      <c r="EV56" s="337"/>
      <c r="EW56" s="337"/>
      <c r="EX56" s="337"/>
      <c r="EY56" s="337"/>
      <c r="EZ56" s="337"/>
      <c r="FA56" s="337"/>
      <c r="FB56" s="337"/>
      <c r="FC56" s="337"/>
      <c r="FD56" s="337"/>
      <c r="FE56" s="337"/>
      <c r="FF56" s="337"/>
      <c r="FG56" s="337"/>
      <c r="FH56" s="337"/>
      <c r="FI56" s="337"/>
      <c r="FJ56" s="337"/>
      <c r="FK56" s="337"/>
      <c r="FL56" s="337"/>
      <c r="FM56" s="337"/>
      <c r="FN56" s="337"/>
      <c r="FO56" s="337"/>
      <c r="FP56" s="337"/>
      <c r="FQ56" s="337"/>
      <c r="FR56" s="337"/>
      <c r="FS56" s="337"/>
      <c r="FT56" s="337"/>
      <c r="FU56" s="337"/>
      <c r="FV56" s="337"/>
      <c r="FW56" s="337"/>
      <c r="FX56" s="337"/>
      <c r="FY56" s="337"/>
      <c r="FZ56" s="337"/>
      <c r="GA56" s="337"/>
      <c r="GB56" s="337"/>
      <c r="GC56" s="337"/>
      <c r="GD56" s="337"/>
      <c r="GE56" s="337"/>
      <c r="GF56" s="337"/>
      <c r="GG56" s="337"/>
      <c r="GH56" s="337"/>
      <c r="GI56" s="337"/>
      <c r="GJ56" s="337"/>
      <c r="GK56" s="337"/>
      <c r="GL56" s="337"/>
      <c r="GM56" s="337"/>
      <c r="GN56" s="337"/>
      <c r="GO56" s="337"/>
      <c r="GP56" s="337"/>
      <c r="GQ56" s="337"/>
      <c r="GR56" s="337"/>
      <c r="GS56" s="337"/>
      <c r="GT56" s="337"/>
      <c r="GU56" s="337"/>
      <c r="GV56" s="337"/>
      <c r="GW56" s="337"/>
    </row>
    <row r="57" spans="1:205" s="2" customFormat="1" ht="10.5" hidden="1" customHeight="1" x14ac:dyDescent="0.2">
      <c r="A57" s="346" t="s">
        <v>77</v>
      </c>
      <c r="B57" s="346"/>
      <c r="C57" s="346"/>
      <c r="D57" s="346"/>
      <c r="E57" s="335"/>
      <c r="F57" s="335"/>
      <c r="G57" s="335"/>
      <c r="H57" s="335"/>
      <c r="I57" s="335"/>
      <c r="J57" s="335"/>
      <c r="K57" s="335"/>
      <c r="L57" s="335"/>
      <c r="M57" s="335"/>
      <c r="N57" s="335"/>
      <c r="O57" s="335"/>
      <c r="P57" s="335"/>
      <c r="Q57" s="335"/>
      <c r="R57" s="335"/>
      <c r="S57" s="335"/>
      <c r="T57" s="335"/>
      <c r="U57" s="335"/>
      <c r="V57" s="335"/>
      <c r="W57" s="335"/>
      <c r="X57" s="335"/>
      <c r="Y57" s="337"/>
      <c r="Z57" s="337"/>
      <c r="AA57" s="337"/>
      <c r="AB57" s="337"/>
      <c r="AC57" s="337"/>
      <c r="AD57" s="337"/>
      <c r="AE57" s="337"/>
      <c r="AF57" s="337"/>
      <c r="AG57" s="337"/>
      <c r="AH57" s="337"/>
      <c r="AI57" s="337"/>
      <c r="AJ57" s="337"/>
      <c r="AK57" s="337"/>
      <c r="AL57" s="337"/>
      <c r="AM57" s="337"/>
      <c r="AN57" s="337"/>
      <c r="AO57" s="337"/>
      <c r="AP57" s="337"/>
      <c r="AQ57" s="337"/>
      <c r="AR57" s="337"/>
      <c r="AS57" s="337"/>
      <c r="AT57" s="337"/>
      <c r="AU57" s="337"/>
      <c r="AV57" s="337"/>
      <c r="AW57" s="336"/>
      <c r="AX57" s="336"/>
      <c r="AY57" s="336"/>
      <c r="AZ57" s="336"/>
      <c r="BA57" s="336"/>
      <c r="BB57" s="336"/>
      <c r="BC57" s="336"/>
      <c r="BD57" s="336"/>
      <c r="BE57" s="336"/>
      <c r="BF57" s="336"/>
      <c r="BG57" s="336"/>
      <c r="BH57" s="336"/>
      <c r="BI57" s="336"/>
      <c r="BJ57" s="336"/>
      <c r="BK57" s="336"/>
      <c r="BL57" s="336"/>
      <c r="BM57" s="336"/>
      <c r="BN57" s="336"/>
      <c r="BO57" s="336"/>
      <c r="BP57" s="336"/>
      <c r="BQ57" s="336"/>
      <c r="BR57" s="336"/>
      <c r="BS57" s="336"/>
      <c r="BT57" s="336"/>
      <c r="BU57" s="335"/>
      <c r="BV57" s="335"/>
      <c r="BW57" s="335"/>
      <c r="BX57" s="335"/>
      <c r="BY57" s="335"/>
      <c r="BZ57" s="335"/>
      <c r="CA57" s="335"/>
      <c r="CB57" s="335"/>
      <c r="CC57" s="335"/>
      <c r="CD57" s="336"/>
      <c r="CE57" s="336"/>
      <c r="CF57" s="336"/>
      <c r="CG57" s="336"/>
      <c r="CH57" s="336"/>
      <c r="CI57" s="336"/>
      <c r="CJ57" s="336"/>
      <c r="CK57" s="336"/>
      <c r="CL57" s="336"/>
      <c r="CM57" s="336"/>
      <c r="CN57" s="336"/>
      <c r="CO57" s="336"/>
      <c r="CP57" s="336"/>
      <c r="CQ57" s="336"/>
      <c r="CR57" s="336"/>
      <c r="CS57" s="336"/>
      <c r="CT57" s="336"/>
      <c r="CU57" s="336"/>
      <c r="CV57" s="336"/>
      <c r="CW57" s="336"/>
      <c r="CX57" s="336"/>
      <c r="CY57" s="336"/>
      <c r="CZ57" s="336"/>
      <c r="DA57" s="336"/>
      <c r="DB57" s="336"/>
      <c r="DC57" s="336"/>
      <c r="DD57" s="336"/>
      <c r="DE57" s="336"/>
      <c r="DF57" s="336"/>
      <c r="DG57" s="336"/>
      <c r="DH57" s="336"/>
      <c r="DI57" s="336"/>
      <c r="DJ57" s="336"/>
      <c r="DK57" s="336"/>
      <c r="DL57" s="336"/>
      <c r="DM57" s="336"/>
      <c r="DN57" s="336"/>
      <c r="DO57" s="336"/>
      <c r="DP57" s="336"/>
      <c r="DQ57" s="336"/>
      <c r="DR57" s="336"/>
      <c r="DS57" s="336"/>
      <c r="DT57" s="336"/>
      <c r="DU57" s="336"/>
      <c r="DV57" s="336"/>
      <c r="DW57" s="336"/>
      <c r="DX57" s="336"/>
      <c r="DY57" s="336"/>
      <c r="DZ57" s="336"/>
      <c r="EA57" s="336"/>
      <c r="EB57" s="336"/>
      <c r="EC57" s="336"/>
      <c r="ED57" s="336"/>
      <c r="EE57" s="336"/>
      <c r="EF57" s="336"/>
      <c r="EG57" s="336"/>
      <c r="EH57" s="336"/>
      <c r="EI57" s="336"/>
      <c r="EJ57" s="336"/>
      <c r="EK57" s="336"/>
      <c r="EL57" s="336"/>
      <c r="EM57" s="336"/>
      <c r="EN57" s="336"/>
      <c r="EO57" s="336"/>
      <c r="EP57" s="336"/>
      <c r="EQ57" s="336"/>
      <c r="ER57" s="336"/>
      <c r="ES57" s="336"/>
      <c r="ET57" s="336"/>
      <c r="EU57" s="336"/>
      <c r="EV57" s="336"/>
      <c r="EW57" s="336"/>
      <c r="EX57" s="336"/>
      <c r="EY57" s="336"/>
      <c r="EZ57" s="336"/>
      <c r="FA57" s="336"/>
      <c r="FB57" s="336"/>
      <c r="FC57" s="336"/>
      <c r="FD57" s="336"/>
      <c r="FE57" s="336"/>
      <c r="FF57" s="336"/>
      <c r="FG57" s="336"/>
      <c r="FH57" s="336"/>
      <c r="FI57" s="336"/>
      <c r="FJ57" s="336"/>
      <c r="FK57" s="336"/>
      <c r="FL57" s="336"/>
      <c r="FM57" s="336"/>
      <c r="FN57" s="336"/>
      <c r="FO57" s="336"/>
      <c r="FP57" s="336"/>
      <c r="FQ57" s="336"/>
      <c r="FR57" s="336"/>
      <c r="FS57" s="336"/>
      <c r="FT57" s="336"/>
      <c r="FU57" s="336"/>
      <c r="FV57" s="336"/>
      <c r="FW57" s="336"/>
      <c r="FX57" s="336"/>
      <c r="FY57" s="336"/>
      <c r="FZ57" s="336"/>
      <c r="GA57" s="336"/>
      <c r="GB57" s="336"/>
      <c r="GC57" s="336"/>
      <c r="GD57" s="336"/>
      <c r="GE57" s="336"/>
      <c r="GF57" s="336"/>
      <c r="GG57" s="336"/>
      <c r="GH57" s="336"/>
      <c r="GI57" s="336"/>
      <c r="GJ57" s="336"/>
      <c r="GK57" s="336"/>
      <c r="GL57" s="336"/>
      <c r="GM57" s="336"/>
      <c r="GN57" s="336"/>
      <c r="GO57" s="335"/>
      <c r="GP57" s="335"/>
      <c r="GQ57" s="335"/>
      <c r="GR57" s="335"/>
      <c r="GS57" s="335"/>
      <c r="GT57" s="335"/>
      <c r="GU57" s="335"/>
      <c r="GV57" s="335"/>
      <c r="GW57" s="335"/>
    </row>
    <row r="58" spans="1:205" s="2" customFormat="1" ht="10.5" hidden="1" customHeight="1" x14ac:dyDescent="0.2">
      <c r="A58" s="346" t="s">
        <v>78</v>
      </c>
      <c r="B58" s="346"/>
      <c r="C58" s="346"/>
      <c r="D58" s="346"/>
      <c r="E58" s="335"/>
      <c r="F58" s="335"/>
      <c r="G58" s="335"/>
      <c r="H58" s="335"/>
      <c r="I58" s="335"/>
      <c r="J58" s="335"/>
      <c r="K58" s="335"/>
      <c r="L58" s="335"/>
      <c r="M58" s="335"/>
      <c r="N58" s="335"/>
      <c r="O58" s="335"/>
      <c r="P58" s="335"/>
      <c r="Q58" s="335"/>
      <c r="R58" s="335"/>
      <c r="S58" s="335"/>
      <c r="T58" s="335"/>
      <c r="U58" s="335"/>
      <c r="V58" s="335"/>
      <c r="W58" s="335"/>
      <c r="X58" s="335"/>
      <c r="Y58" s="337"/>
      <c r="Z58" s="337"/>
      <c r="AA58" s="337"/>
      <c r="AB58" s="337"/>
      <c r="AC58" s="337"/>
      <c r="AD58" s="337"/>
      <c r="AE58" s="337"/>
      <c r="AF58" s="337"/>
      <c r="AG58" s="337"/>
      <c r="AH58" s="337"/>
      <c r="AI58" s="337"/>
      <c r="AJ58" s="337"/>
      <c r="AK58" s="337"/>
      <c r="AL58" s="337"/>
      <c r="AM58" s="337"/>
      <c r="AN58" s="337"/>
      <c r="AO58" s="337"/>
      <c r="AP58" s="337"/>
      <c r="AQ58" s="337"/>
      <c r="AR58" s="337"/>
      <c r="AS58" s="337"/>
      <c r="AT58" s="337"/>
      <c r="AU58" s="337"/>
      <c r="AV58" s="337"/>
      <c r="AW58" s="336"/>
      <c r="AX58" s="336"/>
      <c r="AY58" s="336"/>
      <c r="AZ58" s="336"/>
      <c r="BA58" s="336"/>
      <c r="BB58" s="336"/>
      <c r="BC58" s="336"/>
      <c r="BD58" s="336"/>
      <c r="BE58" s="336"/>
      <c r="BF58" s="336"/>
      <c r="BG58" s="336"/>
      <c r="BH58" s="336"/>
      <c r="BI58" s="336"/>
      <c r="BJ58" s="336"/>
      <c r="BK58" s="336"/>
      <c r="BL58" s="336"/>
      <c r="BM58" s="336"/>
      <c r="BN58" s="336"/>
      <c r="BO58" s="336"/>
      <c r="BP58" s="336"/>
      <c r="BQ58" s="336"/>
      <c r="BR58" s="336"/>
      <c r="BS58" s="336"/>
      <c r="BT58" s="336"/>
      <c r="BU58" s="335"/>
      <c r="BV58" s="335"/>
      <c r="BW58" s="335"/>
      <c r="BX58" s="335"/>
      <c r="BY58" s="335"/>
      <c r="BZ58" s="335"/>
      <c r="CA58" s="335"/>
      <c r="CB58" s="335"/>
      <c r="CC58" s="335"/>
      <c r="CD58" s="336"/>
      <c r="CE58" s="336"/>
      <c r="CF58" s="336"/>
      <c r="CG58" s="336"/>
      <c r="CH58" s="336"/>
      <c r="CI58" s="336"/>
      <c r="CJ58" s="336"/>
      <c r="CK58" s="336"/>
      <c r="CL58" s="336"/>
      <c r="CM58" s="336"/>
      <c r="CN58" s="336"/>
      <c r="CO58" s="336"/>
      <c r="CP58" s="336"/>
      <c r="CQ58" s="336"/>
      <c r="CR58" s="336"/>
      <c r="CS58" s="336"/>
      <c r="CT58" s="336"/>
      <c r="CU58" s="336"/>
      <c r="CV58" s="336"/>
      <c r="CW58" s="336"/>
      <c r="CX58" s="336"/>
      <c r="CY58" s="336"/>
      <c r="CZ58" s="336"/>
      <c r="DA58" s="336"/>
      <c r="DB58" s="336"/>
      <c r="DC58" s="336"/>
      <c r="DD58" s="336"/>
      <c r="DE58" s="336"/>
      <c r="DF58" s="336"/>
      <c r="DG58" s="336"/>
      <c r="DH58" s="336"/>
      <c r="DI58" s="336"/>
      <c r="DJ58" s="336"/>
      <c r="DK58" s="336"/>
      <c r="DL58" s="336"/>
      <c r="DM58" s="336"/>
      <c r="DN58" s="336"/>
      <c r="DO58" s="336"/>
      <c r="DP58" s="336"/>
      <c r="DQ58" s="336"/>
      <c r="DR58" s="336"/>
      <c r="DS58" s="336"/>
      <c r="DT58" s="336"/>
      <c r="DU58" s="336"/>
      <c r="DV58" s="336"/>
      <c r="DW58" s="336"/>
      <c r="DX58" s="336"/>
      <c r="DY58" s="336"/>
      <c r="DZ58" s="336"/>
      <c r="EA58" s="336"/>
      <c r="EB58" s="336"/>
      <c r="EC58" s="336"/>
      <c r="ED58" s="336"/>
      <c r="EE58" s="336"/>
      <c r="EF58" s="336"/>
      <c r="EG58" s="336"/>
      <c r="EH58" s="336"/>
      <c r="EI58" s="336"/>
      <c r="EJ58" s="336"/>
      <c r="EK58" s="336"/>
      <c r="EL58" s="336"/>
      <c r="EM58" s="336"/>
      <c r="EN58" s="336"/>
      <c r="EO58" s="336"/>
      <c r="EP58" s="336"/>
      <c r="EQ58" s="336"/>
      <c r="ER58" s="336"/>
      <c r="ES58" s="336"/>
      <c r="ET58" s="336"/>
      <c r="EU58" s="336"/>
      <c r="EV58" s="336"/>
      <c r="EW58" s="336"/>
      <c r="EX58" s="336"/>
      <c r="EY58" s="336"/>
      <c r="EZ58" s="336"/>
      <c r="FA58" s="336"/>
      <c r="FB58" s="336"/>
      <c r="FC58" s="336"/>
      <c r="FD58" s="336"/>
      <c r="FE58" s="336"/>
      <c r="FF58" s="336"/>
      <c r="FG58" s="336"/>
      <c r="FH58" s="336"/>
      <c r="FI58" s="336"/>
      <c r="FJ58" s="336"/>
      <c r="FK58" s="336"/>
      <c r="FL58" s="336"/>
      <c r="FM58" s="336"/>
      <c r="FN58" s="336"/>
      <c r="FO58" s="336"/>
      <c r="FP58" s="336"/>
      <c r="FQ58" s="336"/>
      <c r="FR58" s="336"/>
      <c r="FS58" s="336"/>
      <c r="FT58" s="336"/>
      <c r="FU58" s="336"/>
      <c r="FV58" s="336"/>
      <c r="FW58" s="336"/>
      <c r="FX58" s="336"/>
      <c r="FY58" s="336"/>
      <c r="FZ58" s="336"/>
      <c r="GA58" s="336"/>
      <c r="GB58" s="336"/>
      <c r="GC58" s="336"/>
      <c r="GD58" s="336"/>
      <c r="GE58" s="336"/>
      <c r="GF58" s="336"/>
      <c r="GG58" s="336"/>
      <c r="GH58" s="336"/>
      <c r="GI58" s="336"/>
      <c r="GJ58" s="336"/>
      <c r="GK58" s="336"/>
      <c r="GL58" s="336"/>
      <c r="GM58" s="336"/>
      <c r="GN58" s="336"/>
      <c r="GO58" s="335"/>
      <c r="GP58" s="335"/>
      <c r="GQ58" s="335"/>
      <c r="GR58" s="335"/>
      <c r="GS58" s="335"/>
      <c r="GT58" s="335"/>
      <c r="GU58" s="335"/>
      <c r="GV58" s="335"/>
      <c r="GW58" s="335"/>
    </row>
    <row r="59" spans="1:205" s="2" customFormat="1" ht="10.5" x14ac:dyDescent="0.2">
      <c r="A59" s="337" t="s">
        <v>79</v>
      </c>
      <c r="B59" s="337"/>
      <c r="C59" s="337"/>
      <c r="D59" s="337"/>
      <c r="E59" s="337"/>
      <c r="F59" s="337"/>
      <c r="G59" s="337"/>
      <c r="H59" s="337"/>
      <c r="I59" s="337"/>
      <c r="J59" s="337"/>
      <c r="K59" s="337"/>
      <c r="L59" s="337"/>
      <c r="M59" s="337"/>
      <c r="N59" s="337"/>
      <c r="O59" s="337"/>
      <c r="P59" s="337"/>
      <c r="Q59" s="337"/>
      <c r="R59" s="337"/>
      <c r="S59" s="337"/>
      <c r="T59" s="337"/>
      <c r="U59" s="337"/>
      <c r="V59" s="337"/>
      <c r="W59" s="337"/>
      <c r="X59" s="337"/>
      <c r="Y59" s="337"/>
      <c r="Z59" s="337"/>
      <c r="AA59" s="337"/>
      <c r="AB59" s="337"/>
      <c r="AC59" s="337"/>
      <c r="AD59" s="337"/>
      <c r="AE59" s="337"/>
      <c r="AF59" s="337"/>
      <c r="AG59" s="337"/>
      <c r="AH59" s="337"/>
      <c r="AI59" s="337"/>
      <c r="AJ59" s="337"/>
      <c r="AK59" s="337"/>
      <c r="AL59" s="337"/>
      <c r="AM59" s="337"/>
      <c r="AN59" s="337"/>
      <c r="AO59" s="337"/>
      <c r="AP59" s="337"/>
      <c r="AQ59" s="337"/>
      <c r="AR59" s="337"/>
      <c r="AS59" s="337"/>
      <c r="AT59" s="337"/>
      <c r="AU59" s="337"/>
      <c r="AV59" s="337"/>
      <c r="AW59" s="337"/>
      <c r="AX59" s="337"/>
      <c r="AY59" s="337"/>
      <c r="AZ59" s="337"/>
      <c r="BA59" s="337"/>
      <c r="BB59" s="337"/>
      <c r="BC59" s="337"/>
      <c r="BD59" s="337"/>
      <c r="BE59" s="337"/>
      <c r="BF59" s="337"/>
      <c r="BG59" s="337"/>
      <c r="BH59" s="337"/>
      <c r="BI59" s="337"/>
      <c r="BJ59" s="337"/>
      <c r="BK59" s="337"/>
      <c r="BL59" s="337"/>
      <c r="BM59" s="337"/>
      <c r="BN59" s="337"/>
      <c r="BO59" s="337"/>
      <c r="BP59" s="337"/>
      <c r="BQ59" s="337"/>
      <c r="BR59" s="337"/>
      <c r="BS59" s="337"/>
      <c r="BT59" s="337"/>
      <c r="BU59" s="337"/>
      <c r="BV59" s="337"/>
      <c r="BW59" s="337"/>
      <c r="BX59" s="337"/>
      <c r="BY59" s="337"/>
      <c r="BZ59" s="337"/>
      <c r="CA59" s="337"/>
      <c r="CB59" s="337"/>
      <c r="CC59" s="337"/>
      <c r="CD59" s="337"/>
      <c r="CE59" s="337"/>
      <c r="CF59" s="337"/>
      <c r="CG59" s="337"/>
      <c r="CH59" s="337"/>
      <c r="CI59" s="337"/>
      <c r="CJ59" s="337"/>
      <c r="CK59" s="337"/>
      <c r="CL59" s="337"/>
      <c r="CM59" s="337"/>
      <c r="CN59" s="337"/>
      <c r="CO59" s="337"/>
      <c r="CP59" s="337"/>
      <c r="CQ59" s="337"/>
      <c r="CR59" s="337"/>
      <c r="CS59" s="337"/>
      <c r="CT59" s="337"/>
      <c r="CU59" s="337"/>
      <c r="CV59" s="337"/>
      <c r="CW59" s="337"/>
      <c r="CX59" s="337"/>
      <c r="CY59" s="337"/>
      <c r="CZ59" s="337"/>
      <c r="DA59" s="337"/>
      <c r="DB59" s="337"/>
      <c r="DC59" s="337"/>
      <c r="DD59" s="337"/>
      <c r="DE59" s="337"/>
      <c r="DF59" s="337"/>
      <c r="DG59" s="337"/>
      <c r="DH59" s="337"/>
      <c r="DI59" s="337"/>
      <c r="DJ59" s="337"/>
      <c r="DK59" s="337"/>
      <c r="DL59" s="337"/>
      <c r="DM59" s="337"/>
      <c r="DN59" s="337"/>
      <c r="DO59" s="337"/>
      <c r="DP59" s="337"/>
      <c r="DQ59" s="337"/>
      <c r="DR59" s="337"/>
      <c r="DS59" s="337"/>
      <c r="DT59" s="337"/>
      <c r="DU59" s="337"/>
      <c r="DV59" s="337"/>
      <c r="DW59" s="337"/>
      <c r="DX59" s="337"/>
      <c r="DY59" s="337"/>
      <c r="DZ59" s="337"/>
      <c r="EA59" s="337"/>
      <c r="EB59" s="337"/>
      <c r="EC59" s="337"/>
      <c r="ED59" s="337"/>
      <c r="EE59" s="337"/>
      <c r="EF59" s="337"/>
      <c r="EG59" s="337"/>
      <c r="EH59" s="337"/>
      <c r="EI59" s="337"/>
      <c r="EJ59" s="337"/>
      <c r="EK59" s="337"/>
      <c r="EL59" s="337"/>
      <c r="EM59" s="337"/>
      <c r="EN59" s="337"/>
      <c r="EO59" s="337"/>
      <c r="EP59" s="337"/>
      <c r="EQ59" s="337"/>
      <c r="ER59" s="337"/>
      <c r="ES59" s="337"/>
      <c r="ET59" s="337"/>
      <c r="EU59" s="337"/>
      <c r="EV59" s="337"/>
      <c r="EW59" s="337"/>
      <c r="EX59" s="337"/>
      <c r="EY59" s="337"/>
      <c r="EZ59" s="337"/>
      <c r="FA59" s="337"/>
      <c r="FB59" s="337"/>
      <c r="FC59" s="337"/>
      <c r="FD59" s="337"/>
      <c r="FE59" s="337"/>
      <c r="FF59" s="337"/>
      <c r="FG59" s="337"/>
      <c r="FH59" s="337"/>
      <c r="FI59" s="337"/>
      <c r="FJ59" s="337"/>
      <c r="FK59" s="337"/>
      <c r="FL59" s="337"/>
      <c r="FM59" s="337"/>
      <c r="FN59" s="337"/>
      <c r="FO59" s="337"/>
      <c r="FP59" s="337"/>
      <c r="FQ59" s="337"/>
      <c r="FR59" s="337"/>
      <c r="FS59" s="337"/>
      <c r="FT59" s="337"/>
      <c r="FU59" s="337"/>
      <c r="FV59" s="337"/>
      <c r="FW59" s="337"/>
      <c r="FX59" s="337"/>
      <c r="FY59" s="337"/>
      <c r="FZ59" s="337"/>
      <c r="GA59" s="337"/>
      <c r="GB59" s="337"/>
      <c r="GC59" s="337"/>
      <c r="GD59" s="337"/>
      <c r="GE59" s="337"/>
      <c r="GF59" s="337"/>
      <c r="GG59" s="337"/>
      <c r="GH59" s="337"/>
      <c r="GI59" s="337"/>
      <c r="GJ59" s="337"/>
      <c r="GK59" s="337"/>
      <c r="GL59" s="337"/>
      <c r="GM59" s="337"/>
      <c r="GN59" s="337"/>
      <c r="GO59" s="337"/>
      <c r="GP59" s="337"/>
      <c r="GQ59" s="337"/>
      <c r="GR59" s="337"/>
      <c r="GS59" s="337"/>
      <c r="GT59" s="337"/>
      <c r="GU59" s="337"/>
      <c r="GV59" s="337"/>
      <c r="GW59" s="337"/>
    </row>
    <row r="60" spans="1:205" s="2" customFormat="1" ht="10.5" hidden="1" customHeight="1" x14ac:dyDescent="0.2">
      <c r="A60" s="346" t="s">
        <v>80</v>
      </c>
      <c r="B60" s="346"/>
      <c r="C60" s="346"/>
      <c r="D60" s="346"/>
      <c r="E60" s="335"/>
      <c r="F60" s="335"/>
      <c r="G60" s="335"/>
      <c r="H60" s="335"/>
      <c r="I60" s="335"/>
      <c r="J60" s="335"/>
      <c r="K60" s="335"/>
      <c r="L60" s="335"/>
      <c r="M60" s="335"/>
      <c r="N60" s="335"/>
      <c r="O60" s="335"/>
      <c r="P60" s="335"/>
      <c r="Q60" s="335"/>
      <c r="R60" s="335"/>
      <c r="S60" s="335"/>
      <c r="T60" s="335"/>
      <c r="U60" s="335"/>
      <c r="V60" s="335"/>
      <c r="W60" s="335"/>
      <c r="X60" s="335"/>
      <c r="Y60" s="337"/>
      <c r="Z60" s="337"/>
      <c r="AA60" s="337"/>
      <c r="AB60" s="337"/>
      <c r="AC60" s="337"/>
      <c r="AD60" s="337"/>
      <c r="AE60" s="337"/>
      <c r="AF60" s="337"/>
      <c r="AG60" s="337"/>
      <c r="AH60" s="337"/>
      <c r="AI60" s="337"/>
      <c r="AJ60" s="337"/>
      <c r="AK60" s="337"/>
      <c r="AL60" s="337"/>
      <c r="AM60" s="337"/>
      <c r="AN60" s="337"/>
      <c r="AO60" s="337"/>
      <c r="AP60" s="337"/>
      <c r="AQ60" s="337"/>
      <c r="AR60" s="337"/>
      <c r="AS60" s="337"/>
      <c r="AT60" s="337"/>
      <c r="AU60" s="337"/>
      <c r="AV60" s="337"/>
      <c r="AW60" s="336"/>
      <c r="AX60" s="336"/>
      <c r="AY60" s="336"/>
      <c r="AZ60" s="336"/>
      <c r="BA60" s="336"/>
      <c r="BB60" s="336"/>
      <c r="BC60" s="336"/>
      <c r="BD60" s="336"/>
      <c r="BE60" s="336"/>
      <c r="BF60" s="336"/>
      <c r="BG60" s="336"/>
      <c r="BH60" s="336"/>
      <c r="BI60" s="336"/>
      <c r="BJ60" s="336"/>
      <c r="BK60" s="336"/>
      <c r="BL60" s="336"/>
      <c r="BM60" s="336"/>
      <c r="BN60" s="336"/>
      <c r="BO60" s="336"/>
      <c r="BP60" s="336"/>
      <c r="BQ60" s="336"/>
      <c r="BR60" s="336"/>
      <c r="BS60" s="336"/>
      <c r="BT60" s="336"/>
      <c r="BU60" s="335"/>
      <c r="BV60" s="335"/>
      <c r="BW60" s="335"/>
      <c r="BX60" s="335"/>
      <c r="BY60" s="335"/>
      <c r="BZ60" s="335"/>
      <c r="CA60" s="335"/>
      <c r="CB60" s="335"/>
      <c r="CC60" s="335"/>
      <c r="CD60" s="336"/>
      <c r="CE60" s="336"/>
      <c r="CF60" s="336"/>
      <c r="CG60" s="336"/>
      <c r="CH60" s="336"/>
      <c r="CI60" s="336"/>
      <c r="CJ60" s="336"/>
      <c r="CK60" s="336"/>
      <c r="CL60" s="336"/>
      <c r="CM60" s="336"/>
      <c r="CN60" s="336"/>
      <c r="CO60" s="336"/>
      <c r="CP60" s="336"/>
      <c r="CQ60" s="336"/>
      <c r="CR60" s="336"/>
      <c r="CS60" s="336"/>
      <c r="CT60" s="336"/>
      <c r="CU60" s="336"/>
      <c r="CV60" s="336"/>
      <c r="CW60" s="336"/>
      <c r="CX60" s="336"/>
      <c r="CY60" s="336"/>
      <c r="CZ60" s="336"/>
      <c r="DA60" s="336"/>
      <c r="DB60" s="336"/>
      <c r="DC60" s="336"/>
      <c r="DD60" s="336"/>
      <c r="DE60" s="336"/>
      <c r="DF60" s="336"/>
      <c r="DG60" s="336"/>
      <c r="DH60" s="336"/>
      <c r="DI60" s="336"/>
      <c r="DJ60" s="336"/>
      <c r="DK60" s="336"/>
      <c r="DL60" s="336"/>
      <c r="DM60" s="336"/>
      <c r="DN60" s="336"/>
      <c r="DO60" s="336"/>
      <c r="DP60" s="336"/>
      <c r="DQ60" s="336"/>
      <c r="DR60" s="336"/>
      <c r="DS60" s="336"/>
      <c r="DT60" s="336"/>
      <c r="DU60" s="336"/>
      <c r="DV60" s="336"/>
      <c r="DW60" s="336"/>
      <c r="DX60" s="336"/>
      <c r="DY60" s="336"/>
      <c r="DZ60" s="336"/>
      <c r="EA60" s="336"/>
      <c r="EB60" s="336"/>
      <c r="EC60" s="336"/>
      <c r="ED60" s="336"/>
      <c r="EE60" s="336"/>
      <c r="EF60" s="336"/>
      <c r="EG60" s="336"/>
      <c r="EH60" s="336"/>
      <c r="EI60" s="336"/>
      <c r="EJ60" s="336"/>
      <c r="EK60" s="336"/>
      <c r="EL60" s="336"/>
      <c r="EM60" s="336"/>
      <c r="EN60" s="336"/>
      <c r="EO60" s="336"/>
      <c r="EP60" s="336"/>
      <c r="EQ60" s="336"/>
      <c r="ER60" s="336"/>
      <c r="ES60" s="336"/>
      <c r="ET60" s="336"/>
      <c r="EU60" s="336"/>
      <c r="EV60" s="336"/>
      <c r="EW60" s="336"/>
      <c r="EX60" s="336"/>
      <c r="EY60" s="336"/>
      <c r="EZ60" s="336"/>
      <c r="FA60" s="336"/>
      <c r="FB60" s="336"/>
      <c r="FC60" s="336"/>
      <c r="FD60" s="336"/>
      <c r="FE60" s="336"/>
      <c r="FF60" s="336"/>
      <c r="FG60" s="336"/>
      <c r="FH60" s="336"/>
      <c r="FI60" s="336"/>
      <c r="FJ60" s="336"/>
      <c r="FK60" s="336"/>
      <c r="FL60" s="336"/>
      <c r="FM60" s="336"/>
      <c r="FN60" s="336"/>
      <c r="FO60" s="336"/>
      <c r="FP60" s="336"/>
      <c r="FQ60" s="336"/>
      <c r="FR60" s="336"/>
      <c r="FS60" s="336"/>
      <c r="FT60" s="336"/>
      <c r="FU60" s="336"/>
      <c r="FV60" s="336"/>
      <c r="FW60" s="336"/>
      <c r="FX60" s="336"/>
      <c r="FY60" s="336"/>
      <c r="FZ60" s="336"/>
      <c r="GA60" s="336"/>
      <c r="GB60" s="336"/>
      <c r="GC60" s="336"/>
      <c r="GD60" s="336"/>
      <c r="GE60" s="336"/>
      <c r="GF60" s="336"/>
      <c r="GG60" s="336"/>
      <c r="GH60" s="336"/>
      <c r="GI60" s="336"/>
      <c r="GJ60" s="336"/>
      <c r="GK60" s="336"/>
      <c r="GL60" s="336"/>
      <c r="GM60" s="336"/>
      <c r="GN60" s="336"/>
      <c r="GO60" s="335"/>
      <c r="GP60" s="335"/>
      <c r="GQ60" s="335"/>
      <c r="GR60" s="335"/>
      <c r="GS60" s="335"/>
      <c r="GT60" s="335"/>
      <c r="GU60" s="335"/>
      <c r="GV60" s="335"/>
      <c r="GW60" s="335"/>
    </row>
    <row r="61" spans="1:205" s="2" customFormat="1" ht="10.5" hidden="1" customHeight="1" x14ac:dyDescent="0.2">
      <c r="A61" s="346" t="s">
        <v>81</v>
      </c>
      <c r="B61" s="346"/>
      <c r="C61" s="346"/>
      <c r="D61" s="346"/>
      <c r="E61" s="335"/>
      <c r="F61" s="335"/>
      <c r="G61" s="335"/>
      <c r="H61" s="335"/>
      <c r="I61" s="335"/>
      <c r="J61" s="335"/>
      <c r="K61" s="335"/>
      <c r="L61" s="335"/>
      <c r="M61" s="335"/>
      <c r="N61" s="335"/>
      <c r="O61" s="335"/>
      <c r="P61" s="335"/>
      <c r="Q61" s="335"/>
      <c r="R61" s="335"/>
      <c r="S61" s="335"/>
      <c r="T61" s="335"/>
      <c r="U61" s="335"/>
      <c r="V61" s="335"/>
      <c r="W61" s="335"/>
      <c r="X61" s="335"/>
      <c r="Y61" s="337"/>
      <c r="Z61" s="337"/>
      <c r="AA61" s="337"/>
      <c r="AB61" s="337"/>
      <c r="AC61" s="337"/>
      <c r="AD61" s="337"/>
      <c r="AE61" s="337"/>
      <c r="AF61" s="337"/>
      <c r="AG61" s="337"/>
      <c r="AH61" s="337"/>
      <c r="AI61" s="337"/>
      <c r="AJ61" s="337"/>
      <c r="AK61" s="337"/>
      <c r="AL61" s="337"/>
      <c r="AM61" s="337"/>
      <c r="AN61" s="337"/>
      <c r="AO61" s="337"/>
      <c r="AP61" s="337"/>
      <c r="AQ61" s="337"/>
      <c r="AR61" s="337"/>
      <c r="AS61" s="337"/>
      <c r="AT61" s="337"/>
      <c r="AU61" s="337"/>
      <c r="AV61" s="337"/>
      <c r="AW61" s="336"/>
      <c r="AX61" s="336"/>
      <c r="AY61" s="336"/>
      <c r="AZ61" s="336"/>
      <c r="BA61" s="336"/>
      <c r="BB61" s="336"/>
      <c r="BC61" s="336"/>
      <c r="BD61" s="336"/>
      <c r="BE61" s="336"/>
      <c r="BF61" s="336"/>
      <c r="BG61" s="336"/>
      <c r="BH61" s="336"/>
      <c r="BI61" s="336"/>
      <c r="BJ61" s="336"/>
      <c r="BK61" s="336"/>
      <c r="BL61" s="336"/>
      <c r="BM61" s="336"/>
      <c r="BN61" s="336"/>
      <c r="BO61" s="336"/>
      <c r="BP61" s="336"/>
      <c r="BQ61" s="336"/>
      <c r="BR61" s="336"/>
      <c r="BS61" s="336"/>
      <c r="BT61" s="336"/>
      <c r="BU61" s="335"/>
      <c r="BV61" s="335"/>
      <c r="BW61" s="335"/>
      <c r="BX61" s="335"/>
      <c r="BY61" s="335"/>
      <c r="BZ61" s="335"/>
      <c r="CA61" s="335"/>
      <c r="CB61" s="335"/>
      <c r="CC61" s="335"/>
      <c r="CD61" s="336"/>
      <c r="CE61" s="336"/>
      <c r="CF61" s="336"/>
      <c r="CG61" s="336"/>
      <c r="CH61" s="336"/>
      <c r="CI61" s="336"/>
      <c r="CJ61" s="336"/>
      <c r="CK61" s="336"/>
      <c r="CL61" s="336"/>
      <c r="CM61" s="336"/>
      <c r="CN61" s="336"/>
      <c r="CO61" s="336"/>
      <c r="CP61" s="336"/>
      <c r="CQ61" s="336"/>
      <c r="CR61" s="336"/>
      <c r="CS61" s="336"/>
      <c r="CT61" s="336"/>
      <c r="CU61" s="336"/>
      <c r="CV61" s="336"/>
      <c r="CW61" s="336"/>
      <c r="CX61" s="336"/>
      <c r="CY61" s="336"/>
      <c r="CZ61" s="336"/>
      <c r="DA61" s="336"/>
      <c r="DB61" s="336"/>
      <c r="DC61" s="336"/>
      <c r="DD61" s="336"/>
      <c r="DE61" s="336"/>
      <c r="DF61" s="336"/>
      <c r="DG61" s="336"/>
      <c r="DH61" s="336"/>
      <c r="DI61" s="336"/>
      <c r="DJ61" s="336"/>
      <c r="DK61" s="336"/>
      <c r="DL61" s="336"/>
      <c r="DM61" s="336"/>
      <c r="DN61" s="336"/>
      <c r="DO61" s="336"/>
      <c r="DP61" s="336"/>
      <c r="DQ61" s="336"/>
      <c r="DR61" s="336"/>
      <c r="DS61" s="336"/>
      <c r="DT61" s="336"/>
      <c r="DU61" s="336"/>
      <c r="DV61" s="336"/>
      <c r="DW61" s="336"/>
      <c r="DX61" s="336"/>
      <c r="DY61" s="336"/>
      <c r="DZ61" s="336"/>
      <c r="EA61" s="336"/>
      <c r="EB61" s="336"/>
      <c r="EC61" s="336"/>
      <c r="ED61" s="336"/>
      <c r="EE61" s="336"/>
      <c r="EF61" s="336"/>
      <c r="EG61" s="336"/>
      <c r="EH61" s="336"/>
      <c r="EI61" s="336"/>
      <c r="EJ61" s="336"/>
      <c r="EK61" s="336"/>
      <c r="EL61" s="336"/>
      <c r="EM61" s="336"/>
      <c r="EN61" s="336"/>
      <c r="EO61" s="336"/>
      <c r="EP61" s="336"/>
      <c r="EQ61" s="336"/>
      <c r="ER61" s="336"/>
      <c r="ES61" s="336"/>
      <c r="ET61" s="336"/>
      <c r="EU61" s="336"/>
      <c r="EV61" s="336"/>
      <c r="EW61" s="336"/>
      <c r="EX61" s="336"/>
      <c r="EY61" s="336"/>
      <c r="EZ61" s="336"/>
      <c r="FA61" s="336"/>
      <c r="FB61" s="336"/>
      <c r="FC61" s="336"/>
      <c r="FD61" s="336"/>
      <c r="FE61" s="336"/>
      <c r="FF61" s="336"/>
      <c r="FG61" s="336"/>
      <c r="FH61" s="336"/>
      <c r="FI61" s="336"/>
      <c r="FJ61" s="336"/>
      <c r="FK61" s="336"/>
      <c r="FL61" s="336"/>
      <c r="FM61" s="336"/>
      <c r="FN61" s="336"/>
      <c r="FO61" s="336"/>
      <c r="FP61" s="336"/>
      <c r="FQ61" s="336"/>
      <c r="FR61" s="336"/>
      <c r="FS61" s="336"/>
      <c r="FT61" s="336"/>
      <c r="FU61" s="336"/>
      <c r="FV61" s="336"/>
      <c r="FW61" s="336"/>
      <c r="FX61" s="336"/>
      <c r="FY61" s="336"/>
      <c r="FZ61" s="336"/>
      <c r="GA61" s="336"/>
      <c r="GB61" s="336"/>
      <c r="GC61" s="336"/>
      <c r="GD61" s="336"/>
      <c r="GE61" s="336"/>
      <c r="GF61" s="336"/>
      <c r="GG61" s="336"/>
      <c r="GH61" s="336"/>
      <c r="GI61" s="336"/>
      <c r="GJ61" s="336"/>
      <c r="GK61" s="336"/>
      <c r="GL61" s="336"/>
      <c r="GM61" s="336"/>
      <c r="GN61" s="336"/>
      <c r="GO61" s="335"/>
      <c r="GP61" s="335"/>
      <c r="GQ61" s="335"/>
      <c r="GR61" s="335"/>
      <c r="GS61" s="335"/>
      <c r="GT61" s="335"/>
      <c r="GU61" s="335"/>
      <c r="GV61" s="335"/>
      <c r="GW61" s="335"/>
    </row>
    <row r="62" spans="1:205" s="2" customFormat="1" ht="10.5" customHeight="1" x14ac:dyDescent="0.2">
      <c r="A62" s="337" t="s">
        <v>82</v>
      </c>
      <c r="B62" s="337"/>
      <c r="C62" s="337"/>
      <c r="D62" s="337"/>
      <c r="E62" s="337"/>
      <c r="F62" s="337"/>
      <c r="G62" s="337"/>
      <c r="H62" s="337"/>
      <c r="I62" s="337"/>
      <c r="J62" s="337"/>
      <c r="K62" s="337"/>
      <c r="L62" s="337"/>
      <c r="M62" s="337"/>
      <c r="N62" s="337"/>
      <c r="O62" s="337"/>
      <c r="P62" s="337"/>
      <c r="Q62" s="337"/>
      <c r="R62" s="337"/>
      <c r="S62" s="337"/>
      <c r="T62" s="337"/>
      <c r="U62" s="337"/>
      <c r="V62" s="337"/>
      <c r="W62" s="337"/>
      <c r="X62" s="337"/>
      <c r="Y62" s="337"/>
      <c r="Z62" s="337"/>
      <c r="AA62" s="337"/>
      <c r="AB62" s="337"/>
      <c r="AC62" s="337"/>
      <c r="AD62" s="337"/>
      <c r="AE62" s="337"/>
      <c r="AF62" s="337"/>
      <c r="AG62" s="337"/>
      <c r="AH62" s="337"/>
      <c r="AI62" s="337"/>
      <c r="AJ62" s="337"/>
      <c r="AK62" s="337"/>
      <c r="AL62" s="337"/>
      <c r="AM62" s="337"/>
      <c r="AN62" s="337"/>
      <c r="AO62" s="337"/>
      <c r="AP62" s="337"/>
      <c r="AQ62" s="337"/>
      <c r="AR62" s="337"/>
      <c r="AS62" s="337"/>
      <c r="AT62" s="337"/>
      <c r="AU62" s="337"/>
      <c r="AV62" s="337"/>
      <c r="AW62" s="336"/>
      <c r="AX62" s="336"/>
      <c r="AY62" s="336"/>
      <c r="AZ62" s="336"/>
      <c r="BA62" s="336"/>
      <c r="BB62" s="336"/>
      <c r="BC62" s="336"/>
      <c r="BD62" s="336"/>
      <c r="BE62" s="336"/>
      <c r="BF62" s="336"/>
      <c r="BG62" s="336"/>
      <c r="BH62" s="336"/>
      <c r="BI62" s="336"/>
      <c r="BJ62" s="336"/>
      <c r="BK62" s="336"/>
      <c r="BL62" s="336"/>
      <c r="BM62" s="336"/>
      <c r="BN62" s="336"/>
      <c r="BO62" s="336"/>
      <c r="BP62" s="336"/>
      <c r="BQ62" s="336"/>
      <c r="BR62" s="336"/>
      <c r="BS62" s="336"/>
      <c r="BT62" s="336"/>
      <c r="BU62" s="335"/>
      <c r="BV62" s="335"/>
      <c r="BW62" s="335"/>
      <c r="BX62" s="335"/>
      <c r="BY62" s="335"/>
      <c r="BZ62" s="335"/>
      <c r="CA62" s="335"/>
      <c r="CB62" s="335"/>
      <c r="CC62" s="335"/>
      <c r="CD62" s="336"/>
      <c r="CE62" s="336"/>
      <c r="CF62" s="336"/>
      <c r="CG62" s="336"/>
      <c r="CH62" s="336"/>
      <c r="CI62" s="336"/>
      <c r="CJ62" s="336"/>
      <c r="CK62" s="336"/>
      <c r="CL62" s="336"/>
      <c r="CM62" s="336"/>
      <c r="CN62" s="336"/>
      <c r="CO62" s="336"/>
      <c r="CP62" s="336"/>
      <c r="CQ62" s="336"/>
      <c r="CR62" s="336"/>
      <c r="CS62" s="336"/>
      <c r="CT62" s="336"/>
      <c r="CU62" s="336"/>
      <c r="CV62" s="336"/>
      <c r="CW62" s="336"/>
      <c r="CX62" s="336"/>
      <c r="CY62" s="336"/>
      <c r="CZ62" s="336"/>
      <c r="DA62" s="336"/>
      <c r="DB62" s="336"/>
      <c r="DC62" s="336"/>
      <c r="DD62" s="336"/>
      <c r="DE62" s="336"/>
      <c r="DF62" s="336"/>
      <c r="DG62" s="336"/>
      <c r="DH62" s="336"/>
      <c r="DI62" s="336"/>
      <c r="DJ62" s="336"/>
      <c r="DK62" s="336"/>
      <c r="DL62" s="336"/>
      <c r="DM62" s="336"/>
      <c r="DN62" s="336"/>
      <c r="DO62" s="336"/>
      <c r="DP62" s="336"/>
      <c r="DQ62" s="336"/>
      <c r="DR62" s="336"/>
      <c r="DS62" s="336"/>
      <c r="DT62" s="336"/>
      <c r="DU62" s="336"/>
      <c r="DV62" s="336"/>
      <c r="DW62" s="336"/>
      <c r="DX62" s="336"/>
      <c r="DY62" s="336"/>
      <c r="DZ62" s="336"/>
      <c r="EA62" s="336"/>
      <c r="EB62" s="336"/>
      <c r="EC62" s="336"/>
      <c r="ED62" s="336"/>
      <c r="EE62" s="336"/>
      <c r="EF62" s="336"/>
      <c r="EG62" s="336"/>
      <c r="EH62" s="336"/>
      <c r="EI62" s="336"/>
      <c r="EJ62" s="336"/>
      <c r="EK62" s="336"/>
      <c r="EL62" s="336"/>
      <c r="EM62" s="336"/>
      <c r="EN62" s="336"/>
      <c r="EO62" s="336"/>
      <c r="EP62" s="336"/>
      <c r="EQ62" s="336"/>
      <c r="ER62" s="336"/>
      <c r="ES62" s="336"/>
      <c r="ET62" s="336"/>
      <c r="EU62" s="336"/>
      <c r="EV62" s="336"/>
      <c r="EW62" s="336"/>
      <c r="EX62" s="336"/>
      <c r="EY62" s="336"/>
      <c r="EZ62" s="336"/>
      <c r="FA62" s="336"/>
      <c r="FB62" s="336"/>
      <c r="FC62" s="336"/>
      <c r="FD62" s="336"/>
      <c r="FE62" s="336"/>
      <c r="FF62" s="336"/>
      <c r="FG62" s="336"/>
      <c r="FH62" s="336"/>
      <c r="FI62" s="336"/>
      <c r="FJ62" s="336"/>
      <c r="FK62" s="336"/>
      <c r="FL62" s="336"/>
      <c r="FM62" s="336"/>
      <c r="FN62" s="336"/>
      <c r="FO62" s="336"/>
      <c r="FP62" s="336"/>
      <c r="FQ62" s="336"/>
      <c r="FR62" s="336"/>
      <c r="FS62" s="336"/>
      <c r="FT62" s="336"/>
      <c r="FU62" s="336"/>
      <c r="FV62" s="336"/>
      <c r="FW62" s="336"/>
      <c r="FX62" s="336"/>
      <c r="FY62" s="336"/>
      <c r="FZ62" s="336"/>
      <c r="GA62" s="336"/>
      <c r="GB62" s="336"/>
      <c r="GC62" s="336"/>
      <c r="GD62" s="336"/>
      <c r="GE62" s="336"/>
      <c r="GF62" s="336"/>
      <c r="GG62" s="336"/>
      <c r="GH62" s="336"/>
      <c r="GI62" s="336"/>
      <c r="GJ62" s="336"/>
      <c r="GK62" s="336"/>
      <c r="GL62" s="336"/>
      <c r="GM62" s="336"/>
      <c r="GN62" s="336"/>
      <c r="GO62" s="335"/>
      <c r="GP62" s="335"/>
      <c r="GQ62" s="335"/>
      <c r="GR62" s="335"/>
      <c r="GS62" s="335"/>
      <c r="GT62" s="335"/>
      <c r="GU62" s="335"/>
      <c r="GV62" s="335"/>
      <c r="GW62" s="335"/>
    </row>
    <row r="63" spans="1:205" s="2" customFormat="1" ht="10.5" x14ac:dyDescent="0.2">
      <c r="A63" s="343" t="s">
        <v>353</v>
      </c>
      <c r="B63" s="344"/>
      <c r="C63" s="344"/>
      <c r="D63" s="344"/>
      <c r="E63" s="344"/>
      <c r="F63" s="344"/>
      <c r="G63" s="344"/>
      <c r="H63" s="344"/>
      <c r="I63" s="344"/>
      <c r="J63" s="344"/>
      <c r="K63" s="344"/>
      <c r="L63" s="344"/>
      <c r="M63" s="344"/>
      <c r="N63" s="344"/>
      <c r="O63" s="344"/>
      <c r="P63" s="344"/>
      <c r="Q63" s="344"/>
      <c r="R63" s="344"/>
      <c r="S63" s="344"/>
      <c r="T63" s="344"/>
      <c r="U63" s="344"/>
      <c r="V63" s="344"/>
      <c r="W63" s="344"/>
      <c r="X63" s="344"/>
      <c r="Y63" s="344"/>
      <c r="Z63" s="344"/>
      <c r="AA63" s="344"/>
      <c r="AB63" s="344"/>
      <c r="AC63" s="344"/>
      <c r="AD63" s="344"/>
      <c r="AE63" s="344"/>
      <c r="AF63" s="344"/>
      <c r="AG63" s="344"/>
      <c r="AH63" s="344"/>
      <c r="AI63" s="344"/>
      <c r="AJ63" s="344"/>
      <c r="AK63" s="344"/>
      <c r="AL63" s="344"/>
      <c r="AM63" s="344"/>
      <c r="AN63" s="344"/>
      <c r="AO63" s="344"/>
      <c r="AP63" s="344"/>
      <c r="AQ63" s="344"/>
      <c r="AR63" s="344"/>
      <c r="AS63" s="344"/>
      <c r="AT63" s="344"/>
      <c r="AU63" s="344"/>
      <c r="AV63" s="344"/>
      <c r="AW63" s="344"/>
      <c r="AX63" s="344"/>
      <c r="AY63" s="344"/>
      <c r="AZ63" s="344"/>
      <c r="BA63" s="344"/>
      <c r="BB63" s="344"/>
      <c r="BC63" s="344"/>
      <c r="BD63" s="344"/>
      <c r="BE63" s="344"/>
      <c r="BF63" s="344"/>
      <c r="BG63" s="344"/>
      <c r="BH63" s="344"/>
      <c r="BI63" s="344"/>
      <c r="BJ63" s="344"/>
      <c r="BK63" s="344"/>
      <c r="BL63" s="344"/>
      <c r="BM63" s="344"/>
      <c r="BN63" s="344"/>
      <c r="BO63" s="344"/>
      <c r="BP63" s="344"/>
      <c r="BQ63" s="344"/>
      <c r="BR63" s="344"/>
      <c r="BS63" s="344"/>
      <c r="BT63" s="344"/>
      <c r="BU63" s="344"/>
      <c r="BV63" s="344"/>
      <c r="BW63" s="344"/>
      <c r="BX63" s="344"/>
      <c r="BY63" s="344"/>
      <c r="BZ63" s="344"/>
      <c r="CA63" s="344"/>
      <c r="CB63" s="344"/>
      <c r="CC63" s="344"/>
      <c r="CD63" s="344"/>
      <c r="CE63" s="344"/>
      <c r="CF63" s="344"/>
      <c r="CG63" s="344"/>
      <c r="CH63" s="344"/>
      <c r="CI63" s="344"/>
      <c r="CJ63" s="344"/>
      <c r="CK63" s="344"/>
      <c r="CL63" s="344"/>
      <c r="CM63" s="344"/>
      <c r="CN63" s="344"/>
      <c r="CO63" s="344"/>
      <c r="CP63" s="344"/>
      <c r="CQ63" s="344"/>
      <c r="CR63" s="344"/>
      <c r="CS63" s="344"/>
      <c r="CT63" s="344"/>
      <c r="CU63" s="344"/>
      <c r="CV63" s="344"/>
      <c r="CW63" s="344"/>
      <c r="CX63" s="344"/>
      <c r="CY63" s="344"/>
      <c r="CZ63" s="344"/>
      <c r="DA63" s="344"/>
      <c r="DB63" s="344"/>
      <c r="DC63" s="344"/>
      <c r="DD63" s="344"/>
      <c r="DE63" s="344"/>
      <c r="DF63" s="344"/>
      <c r="DG63" s="344"/>
      <c r="DH63" s="344"/>
      <c r="DI63" s="344"/>
      <c r="DJ63" s="344"/>
      <c r="DK63" s="344"/>
      <c r="DL63" s="344"/>
      <c r="DM63" s="344"/>
      <c r="DN63" s="344"/>
      <c r="DO63" s="344"/>
      <c r="DP63" s="344"/>
      <c r="DQ63" s="344"/>
      <c r="DR63" s="344"/>
      <c r="DS63" s="344"/>
      <c r="DT63" s="344"/>
      <c r="DU63" s="344"/>
      <c r="DV63" s="344"/>
      <c r="DW63" s="344"/>
      <c r="DX63" s="344"/>
      <c r="DY63" s="344"/>
      <c r="DZ63" s="344"/>
      <c r="EA63" s="344"/>
      <c r="EB63" s="344"/>
      <c r="EC63" s="344"/>
      <c r="ED63" s="344"/>
      <c r="EE63" s="344"/>
      <c r="EF63" s="344"/>
      <c r="EG63" s="344"/>
      <c r="EH63" s="344"/>
      <c r="EI63" s="344"/>
      <c r="EJ63" s="344"/>
      <c r="EK63" s="344"/>
      <c r="EL63" s="344"/>
      <c r="EM63" s="344"/>
      <c r="EN63" s="344"/>
      <c r="EO63" s="344"/>
      <c r="EP63" s="344"/>
      <c r="EQ63" s="344"/>
      <c r="ER63" s="344"/>
      <c r="ES63" s="344"/>
      <c r="ET63" s="344"/>
      <c r="EU63" s="344"/>
      <c r="EV63" s="344"/>
      <c r="EW63" s="344"/>
      <c r="EX63" s="344"/>
      <c r="EY63" s="344"/>
      <c r="EZ63" s="344"/>
      <c r="FA63" s="344"/>
      <c r="FB63" s="344"/>
      <c r="FC63" s="344"/>
      <c r="FD63" s="344"/>
      <c r="FE63" s="344"/>
      <c r="FF63" s="344"/>
      <c r="FG63" s="344"/>
      <c r="FH63" s="344"/>
      <c r="FI63" s="344"/>
      <c r="FJ63" s="344"/>
      <c r="FK63" s="344"/>
      <c r="FL63" s="344"/>
      <c r="FM63" s="344"/>
      <c r="FN63" s="344"/>
      <c r="FO63" s="344"/>
      <c r="FP63" s="344"/>
      <c r="FQ63" s="344"/>
      <c r="FR63" s="344"/>
      <c r="FS63" s="344"/>
      <c r="FT63" s="344"/>
      <c r="FU63" s="344"/>
      <c r="FV63" s="344"/>
      <c r="FW63" s="344"/>
      <c r="FX63" s="344"/>
      <c r="FY63" s="344"/>
      <c r="FZ63" s="344"/>
      <c r="GA63" s="344"/>
      <c r="GB63" s="344"/>
      <c r="GC63" s="344"/>
      <c r="GD63" s="344"/>
      <c r="GE63" s="344"/>
      <c r="GF63" s="344"/>
      <c r="GG63" s="344"/>
      <c r="GH63" s="344"/>
      <c r="GI63" s="344"/>
      <c r="GJ63" s="344"/>
      <c r="GK63" s="344"/>
      <c r="GL63" s="344"/>
      <c r="GM63" s="344"/>
      <c r="GN63" s="344"/>
      <c r="GO63" s="344"/>
      <c r="GP63" s="344"/>
      <c r="GQ63" s="344"/>
      <c r="GR63" s="344"/>
      <c r="GS63" s="344"/>
      <c r="GT63" s="344"/>
      <c r="GU63" s="344"/>
      <c r="GV63" s="344"/>
      <c r="GW63" s="345"/>
    </row>
    <row r="64" spans="1:205" s="2" customFormat="1" ht="10.5" x14ac:dyDescent="0.2">
      <c r="A64" s="340" t="s">
        <v>352</v>
      </c>
      <c r="B64" s="341"/>
      <c r="C64" s="341"/>
      <c r="D64" s="341"/>
      <c r="E64" s="341"/>
      <c r="F64" s="341"/>
      <c r="G64" s="341"/>
      <c r="H64" s="341"/>
      <c r="I64" s="341"/>
      <c r="J64" s="341"/>
      <c r="K64" s="341"/>
      <c r="L64" s="341"/>
      <c r="M64" s="341"/>
      <c r="N64" s="341"/>
      <c r="O64" s="341"/>
      <c r="P64" s="341"/>
      <c r="Q64" s="341"/>
      <c r="R64" s="341"/>
      <c r="S64" s="341"/>
      <c r="T64" s="341"/>
      <c r="U64" s="341"/>
      <c r="V64" s="341"/>
      <c r="W64" s="341"/>
      <c r="X64" s="341"/>
      <c r="Y64" s="341"/>
      <c r="Z64" s="341"/>
      <c r="AA64" s="341"/>
      <c r="AB64" s="341"/>
      <c r="AC64" s="341"/>
      <c r="AD64" s="341"/>
      <c r="AE64" s="341"/>
      <c r="AF64" s="341"/>
      <c r="AG64" s="341"/>
      <c r="AH64" s="341"/>
      <c r="AI64" s="341"/>
      <c r="AJ64" s="341"/>
      <c r="AK64" s="341"/>
      <c r="AL64" s="341"/>
      <c r="AM64" s="341"/>
      <c r="AN64" s="341"/>
      <c r="AO64" s="341"/>
      <c r="AP64" s="341"/>
      <c r="AQ64" s="341"/>
      <c r="AR64" s="341"/>
      <c r="AS64" s="341"/>
      <c r="AT64" s="341"/>
      <c r="AU64" s="341"/>
      <c r="AV64" s="341"/>
      <c r="AW64" s="341"/>
      <c r="AX64" s="341"/>
      <c r="AY64" s="341"/>
      <c r="AZ64" s="341"/>
      <c r="BA64" s="341"/>
      <c r="BB64" s="341"/>
      <c r="BC64" s="341"/>
      <c r="BD64" s="341"/>
      <c r="BE64" s="341"/>
      <c r="BF64" s="341"/>
      <c r="BG64" s="341"/>
      <c r="BH64" s="341"/>
      <c r="BI64" s="341"/>
      <c r="BJ64" s="341"/>
      <c r="BK64" s="341"/>
      <c r="BL64" s="341"/>
      <c r="BM64" s="341"/>
      <c r="BN64" s="341"/>
      <c r="BO64" s="341"/>
      <c r="BP64" s="341"/>
      <c r="BQ64" s="341"/>
      <c r="BR64" s="341"/>
      <c r="BS64" s="341"/>
      <c r="BT64" s="341"/>
      <c r="BU64" s="341"/>
      <c r="BV64" s="341"/>
      <c r="BW64" s="341"/>
      <c r="BX64" s="341"/>
      <c r="BY64" s="341"/>
      <c r="BZ64" s="341"/>
      <c r="CA64" s="341"/>
      <c r="CB64" s="341"/>
      <c r="CC64" s="341"/>
      <c r="CD64" s="341"/>
      <c r="CE64" s="341"/>
      <c r="CF64" s="341"/>
      <c r="CG64" s="341"/>
      <c r="CH64" s="341"/>
      <c r="CI64" s="341"/>
      <c r="CJ64" s="341"/>
      <c r="CK64" s="341"/>
      <c r="CL64" s="341"/>
      <c r="CM64" s="341"/>
      <c r="CN64" s="341"/>
      <c r="CO64" s="341"/>
      <c r="CP64" s="341"/>
      <c r="CQ64" s="341"/>
      <c r="CR64" s="341"/>
      <c r="CS64" s="341"/>
      <c r="CT64" s="341"/>
      <c r="CU64" s="341"/>
      <c r="CV64" s="341"/>
      <c r="CW64" s="341"/>
      <c r="CX64" s="341"/>
      <c r="CY64" s="341"/>
      <c r="CZ64" s="341"/>
      <c r="DA64" s="341"/>
      <c r="DB64" s="341"/>
      <c r="DC64" s="341"/>
      <c r="DD64" s="341"/>
      <c r="DE64" s="341"/>
      <c r="DF64" s="341"/>
      <c r="DG64" s="341"/>
      <c r="DH64" s="341"/>
      <c r="DI64" s="341"/>
      <c r="DJ64" s="341"/>
      <c r="DK64" s="341"/>
      <c r="DL64" s="341"/>
      <c r="DM64" s="341"/>
      <c r="DN64" s="341"/>
      <c r="DO64" s="341"/>
      <c r="DP64" s="341"/>
      <c r="DQ64" s="341"/>
      <c r="DR64" s="341"/>
      <c r="DS64" s="341"/>
      <c r="DT64" s="341"/>
      <c r="DU64" s="341"/>
      <c r="DV64" s="341"/>
      <c r="DW64" s="341"/>
      <c r="DX64" s="341"/>
      <c r="DY64" s="341"/>
      <c r="DZ64" s="341"/>
      <c r="EA64" s="341"/>
      <c r="EB64" s="341"/>
      <c r="EC64" s="341"/>
      <c r="ED64" s="341"/>
      <c r="EE64" s="341"/>
      <c r="EF64" s="341"/>
      <c r="EG64" s="341"/>
      <c r="EH64" s="341"/>
      <c r="EI64" s="341"/>
      <c r="EJ64" s="341"/>
      <c r="EK64" s="341"/>
      <c r="EL64" s="341"/>
      <c r="EM64" s="341"/>
      <c r="EN64" s="341"/>
      <c r="EO64" s="341"/>
      <c r="EP64" s="341"/>
      <c r="EQ64" s="341"/>
      <c r="ER64" s="341"/>
      <c r="ES64" s="341"/>
      <c r="ET64" s="341"/>
      <c r="EU64" s="341"/>
      <c r="EV64" s="341"/>
      <c r="EW64" s="341"/>
      <c r="EX64" s="341"/>
      <c r="EY64" s="341"/>
      <c r="EZ64" s="341"/>
      <c r="FA64" s="341"/>
      <c r="FB64" s="341"/>
      <c r="FC64" s="341"/>
      <c r="FD64" s="341"/>
      <c r="FE64" s="341"/>
      <c r="FF64" s="341"/>
      <c r="FG64" s="341"/>
      <c r="FH64" s="341"/>
      <c r="FI64" s="341"/>
      <c r="FJ64" s="341"/>
      <c r="FK64" s="341"/>
      <c r="FL64" s="341"/>
      <c r="FM64" s="341"/>
      <c r="FN64" s="341"/>
      <c r="FO64" s="341"/>
      <c r="FP64" s="341"/>
      <c r="FQ64" s="341"/>
      <c r="FR64" s="341"/>
      <c r="FS64" s="341"/>
      <c r="FT64" s="341"/>
      <c r="FU64" s="341"/>
      <c r="FV64" s="341"/>
      <c r="FW64" s="341"/>
      <c r="FX64" s="341"/>
      <c r="FY64" s="341"/>
      <c r="FZ64" s="341"/>
      <c r="GA64" s="341"/>
      <c r="GB64" s="341"/>
      <c r="GC64" s="341"/>
      <c r="GD64" s="341"/>
      <c r="GE64" s="341"/>
      <c r="GF64" s="341"/>
      <c r="GG64" s="341"/>
      <c r="GH64" s="341"/>
      <c r="GI64" s="341"/>
      <c r="GJ64" s="341"/>
      <c r="GK64" s="341"/>
      <c r="GL64" s="341"/>
      <c r="GM64" s="341"/>
      <c r="GN64" s="341"/>
      <c r="GO64" s="341"/>
      <c r="GP64" s="341"/>
      <c r="GQ64" s="341"/>
      <c r="GR64" s="341"/>
      <c r="GS64" s="341"/>
      <c r="GT64" s="341"/>
      <c r="GU64" s="341"/>
      <c r="GV64" s="341"/>
      <c r="GW64" s="342"/>
    </row>
    <row r="65" spans="1:205" s="2" customFormat="1" ht="10.5" hidden="1" customHeight="1" x14ac:dyDescent="0.2">
      <c r="A65" s="346" t="s">
        <v>84</v>
      </c>
      <c r="B65" s="346"/>
      <c r="C65" s="346"/>
      <c r="D65" s="346"/>
      <c r="E65" s="335"/>
      <c r="F65" s="335"/>
      <c r="G65" s="335"/>
      <c r="H65" s="335"/>
      <c r="I65" s="335"/>
      <c r="J65" s="335"/>
      <c r="K65" s="335"/>
      <c r="L65" s="335"/>
      <c r="M65" s="335"/>
      <c r="N65" s="335"/>
      <c r="O65" s="335"/>
      <c r="P65" s="335"/>
      <c r="Q65" s="335"/>
      <c r="R65" s="335"/>
      <c r="S65" s="335"/>
      <c r="T65" s="335"/>
      <c r="U65" s="335"/>
      <c r="V65" s="335"/>
      <c r="W65" s="335"/>
      <c r="X65" s="335"/>
      <c r="Y65" s="337"/>
      <c r="Z65" s="337"/>
      <c r="AA65" s="337"/>
      <c r="AB65" s="337"/>
      <c r="AC65" s="337"/>
      <c r="AD65" s="337"/>
      <c r="AE65" s="337"/>
      <c r="AF65" s="337"/>
      <c r="AG65" s="337"/>
      <c r="AH65" s="337"/>
      <c r="AI65" s="337"/>
      <c r="AJ65" s="337"/>
      <c r="AK65" s="337"/>
      <c r="AL65" s="337"/>
      <c r="AM65" s="337"/>
      <c r="AN65" s="337"/>
      <c r="AO65" s="337"/>
      <c r="AP65" s="337"/>
      <c r="AQ65" s="337"/>
      <c r="AR65" s="337"/>
      <c r="AS65" s="337"/>
      <c r="AT65" s="337"/>
      <c r="AU65" s="337"/>
      <c r="AV65" s="337"/>
      <c r="AW65" s="336"/>
      <c r="AX65" s="336"/>
      <c r="AY65" s="336"/>
      <c r="AZ65" s="336"/>
      <c r="BA65" s="336"/>
      <c r="BB65" s="336"/>
      <c r="BC65" s="336"/>
      <c r="BD65" s="336"/>
      <c r="BE65" s="336"/>
      <c r="BF65" s="336"/>
      <c r="BG65" s="336"/>
      <c r="BH65" s="336"/>
      <c r="BI65" s="336"/>
      <c r="BJ65" s="336"/>
      <c r="BK65" s="336"/>
      <c r="BL65" s="336"/>
      <c r="BM65" s="336"/>
      <c r="BN65" s="336"/>
      <c r="BO65" s="336"/>
      <c r="BP65" s="336"/>
      <c r="BQ65" s="336"/>
      <c r="BR65" s="336"/>
      <c r="BS65" s="336"/>
      <c r="BT65" s="336"/>
      <c r="BU65" s="335"/>
      <c r="BV65" s="335"/>
      <c r="BW65" s="335"/>
      <c r="BX65" s="335"/>
      <c r="BY65" s="335"/>
      <c r="BZ65" s="335"/>
      <c r="CA65" s="335"/>
      <c r="CB65" s="335"/>
      <c r="CC65" s="335"/>
      <c r="CD65" s="336"/>
      <c r="CE65" s="336"/>
      <c r="CF65" s="336"/>
      <c r="CG65" s="336"/>
      <c r="CH65" s="336"/>
      <c r="CI65" s="336"/>
      <c r="CJ65" s="336"/>
      <c r="CK65" s="336"/>
      <c r="CL65" s="338"/>
      <c r="CM65" s="338"/>
      <c r="CN65" s="338"/>
      <c r="CO65" s="338"/>
      <c r="CP65" s="338"/>
      <c r="CQ65" s="338"/>
      <c r="CR65" s="338"/>
      <c r="CS65" s="338"/>
      <c r="CT65" s="338"/>
      <c r="CU65" s="338"/>
      <c r="CV65" s="338"/>
      <c r="CW65" s="338"/>
      <c r="CX65" s="338"/>
      <c r="CY65" s="338"/>
      <c r="CZ65" s="338"/>
      <c r="DA65" s="338"/>
      <c r="DB65" s="336"/>
      <c r="DC65" s="336"/>
      <c r="DD65" s="336"/>
      <c r="DE65" s="336"/>
      <c r="DF65" s="336"/>
      <c r="DG65" s="336"/>
      <c r="DH65" s="336"/>
      <c r="DI65" s="336"/>
      <c r="DJ65" s="336"/>
      <c r="DK65" s="336"/>
      <c r="DL65" s="336"/>
      <c r="DM65" s="336"/>
      <c r="DN65" s="336"/>
      <c r="DO65" s="336"/>
      <c r="DP65" s="336"/>
      <c r="DQ65" s="336"/>
      <c r="DR65" s="336"/>
      <c r="DS65" s="336"/>
      <c r="DT65" s="336"/>
      <c r="DU65" s="336"/>
      <c r="DV65" s="336"/>
      <c r="DW65" s="336"/>
      <c r="DX65" s="336"/>
      <c r="DY65" s="336"/>
      <c r="DZ65" s="336"/>
      <c r="EA65" s="336"/>
      <c r="EB65" s="336"/>
      <c r="EC65" s="336"/>
      <c r="ED65" s="336"/>
      <c r="EE65" s="336"/>
      <c r="EF65" s="336"/>
      <c r="EG65" s="336"/>
      <c r="EH65" s="336"/>
      <c r="EI65" s="336"/>
      <c r="EJ65" s="336"/>
      <c r="EK65" s="336"/>
      <c r="EL65" s="336"/>
      <c r="EM65" s="336"/>
      <c r="EN65" s="336"/>
      <c r="EO65" s="336"/>
      <c r="EP65" s="336"/>
      <c r="EQ65" s="336"/>
      <c r="ER65" s="336"/>
      <c r="ES65" s="336"/>
      <c r="ET65" s="336"/>
      <c r="EU65" s="336"/>
      <c r="EV65" s="336"/>
      <c r="EW65" s="336"/>
      <c r="EX65" s="336"/>
      <c r="EY65" s="336"/>
      <c r="EZ65" s="336"/>
      <c r="FA65" s="336"/>
      <c r="FB65" s="336"/>
      <c r="FC65" s="336"/>
      <c r="FD65" s="336"/>
      <c r="FE65" s="336"/>
      <c r="FF65" s="336"/>
      <c r="FG65" s="336"/>
      <c r="FH65" s="336"/>
      <c r="FI65" s="336"/>
      <c r="FJ65" s="336"/>
      <c r="FK65" s="336"/>
      <c r="FL65" s="336"/>
      <c r="FM65" s="336"/>
      <c r="FN65" s="336"/>
      <c r="FO65" s="336"/>
      <c r="FP65" s="336"/>
      <c r="FQ65" s="336"/>
      <c r="FR65" s="336"/>
      <c r="FS65" s="336"/>
      <c r="FT65" s="336"/>
      <c r="FU65" s="336"/>
      <c r="FV65" s="336"/>
      <c r="FW65" s="336"/>
      <c r="FX65" s="336"/>
      <c r="FY65" s="336"/>
      <c r="FZ65" s="336"/>
      <c r="GA65" s="336"/>
      <c r="GB65" s="336"/>
      <c r="GC65" s="336"/>
      <c r="GD65" s="336"/>
      <c r="GE65" s="336"/>
      <c r="GF65" s="336"/>
      <c r="GG65" s="336"/>
      <c r="GH65" s="336"/>
      <c r="GI65" s="336"/>
      <c r="GJ65" s="336"/>
      <c r="GK65" s="336"/>
      <c r="GL65" s="336"/>
      <c r="GM65" s="336"/>
      <c r="GN65" s="336"/>
      <c r="GO65" s="335"/>
      <c r="GP65" s="335"/>
      <c r="GQ65" s="335"/>
      <c r="GR65" s="335"/>
      <c r="GS65" s="335"/>
      <c r="GT65" s="335"/>
      <c r="GU65" s="335"/>
      <c r="GV65" s="335"/>
      <c r="GW65" s="335"/>
    </row>
    <row r="66" spans="1:205" s="2" customFormat="1" ht="10.5" customHeight="1" x14ac:dyDescent="0.2">
      <c r="A66" s="337" t="s">
        <v>85</v>
      </c>
      <c r="B66" s="337"/>
      <c r="C66" s="337"/>
      <c r="D66" s="337"/>
      <c r="E66" s="337"/>
      <c r="F66" s="337"/>
      <c r="G66" s="337"/>
      <c r="H66" s="337"/>
      <c r="I66" s="337"/>
      <c r="J66" s="337"/>
      <c r="K66" s="337"/>
      <c r="L66" s="337"/>
      <c r="M66" s="337"/>
      <c r="N66" s="337"/>
      <c r="O66" s="337"/>
      <c r="P66" s="337"/>
      <c r="Q66" s="337"/>
      <c r="R66" s="337"/>
      <c r="S66" s="337"/>
      <c r="T66" s="337"/>
      <c r="U66" s="337"/>
      <c r="V66" s="337"/>
      <c r="W66" s="337"/>
      <c r="X66" s="337"/>
      <c r="Y66" s="337"/>
      <c r="Z66" s="337"/>
      <c r="AA66" s="337"/>
      <c r="AB66" s="337"/>
      <c r="AC66" s="337"/>
      <c r="AD66" s="337"/>
      <c r="AE66" s="337"/>
      <c r="AF66" s="337"/>
      <c r="AG66" s="337"/>
      <c r="AH66" s="337"/>
      <c r="AI66" s="337"/>
      <c r="AJ66" s="337"/>
      <c r="AK66" s="337"/>
      <c r="AL66" s="337"/>
      <c r="AM66" s="337"/>
      <c r="AN66" s="337"/>
      <c r="AO66" s="337"/>
      <c r="AP66" s="337"/>
      <c r="AQ66" s="337"/>
      <c r="AR66" s="337"/>
      <c r="AS66" s="337"/>
      <c r="AT66" s="337"/>
      <c r="AU66" s="337"/>
      <c r="AV66" s="337"/>
      <c r="AW66" s="336"/>
      <c r="AX66" s="336"/>
      <c r="AY66" s="336"/>
      <c r="AZ66" s="336"/>
      <c r="BA66" s="336"/>
      <c r="BB66" s="336"/>
      <c r="BC66" s="336"/>
      <c r="BD66" s="336"/>
      <c r="BE66" s="336"/>
      <c r="BF66" s="336"/>
      <c r="BG66" s="336"/>
      <c r="BH66" s="336"/>
      <c r="BI66" s="336"/>
      <c r="BJ66" s="336"/>
      <c r="BK66" s="336"/>
      <c r="BL66" s="336"/>
      <c r="BM66" s="336"/>
      <c r="BN66" s="336"/>
      <c r="BO66" s="336"/>
      <c r="BP66" s="336"/>
      <c r="BQ66" s="336"/>
      <c r="BR66" s="336"/>
      <c r="BS66" s="336"/>
      <c r="BT66" s="336"/>
      <c r="BU66" s="335"/>
      <c r="BV66" s="335"/>
      <c r="BW66" s="335"/>
      <c r="BX66" s="335"/>
      <c r="BY66" s="335"/>
      <c r="BZ66" s="335"/>
      <c r="CA66" s="335"/>
      <c r="CB66" s="335"/>
      <c r="CC66" s="335"/>
      <c r="CD66" s="336"/>
      <c r="CE66" s="336"/>
      <c r="CF66" s="336"/>
      <c r="CG66" s="336"/>
      <c r="CH66" s="336"/>
      <c r="CI66" s="336"/>
      <c r="CJ66" s="336"/>
      <c r="CK66" s="336"/>
      <c r="CL66" s="338"/>
      <c r="CM66" s="338"/>
      <c r="CN66" s="338"/>
      <c r="CO66" s="338"/>
      <c r="CP66" s="338"/>
      <c r="CQ66" s="338"/>
      <c r="CR66" s="338"/>
      <c r="CS66" s="338"/>
      <c r="CT66" s="338"/>
      <c r="CU66" s="338"/>
      <c r="CV66" s="338"/>
      <c r="CW66" s="338"/>
      <c r="CX66" s="338"/>
      <c r="CY66" s="338"/>
      <c r="CZ66" s="338"/>
      <c r="DA66" s="338"/>
      <c r="DB66" s="336"/>
      <c r="DC66" s="336"/>
      <c r="DD66" s="336"/>
      <c r="DE66" s="336"/>
      <c r="DF66" s="336"/>
      <c r="DG66" s="336"/>
      <c r="DH66" s="336"/>
      <c r="DI66" s="336"/>
      <c r="DJ66" s="336"/>
      <c r="DK66" s="336"/>
      <c r="DL66" s="336"/>
      <c r="DM66" s="336"/>
      <c r="DN66" s="336"/>
      <c r="DO66" s="336"/>
      <c r="DP66" s="336"/>
      <c r="DQ66" s="336"/>
      <c r="DR66" s="336"/>
      <c r="DS66" s="336"/>
      <c r="DT66" s="336"/>
      <c r="DU66" s="336"/>
      <c r="DV66" s="336"/>
      <c r="DW66" s="336"/>
      <c r="DX66" s="336"/>
      <c r="DY66" s="336"/>
      <c r="DZ66" s="336"/>
      <c r="EA66" s="336"/>
      <c r="EB66" s="336"/>
      <c r="EC66" s="336"/>
      <c r="ED66" s="336"/>
      <c r="EE66" s="336"/>
      <c r="EF66" s="336"/>
      <c r="EG66" s="336"/>
      <c r="EH66" s="336"/>
      <c r="EI66" s="336"/>
      <c r="EJ66" s="336"/>
      <c r="EK66" s="336"/>
      <c r="EL66" s="336"/>
      <c r="EM66" s="336"/>
      <c r="EN66" s="336"/>
      <c r="EO66" s="336"/>
      <c r="EP66" s="336"/>
      <c r="EQ66" s="336"/>
      <c r="ER66" s="336"/>
      <c r="ES66" s="336"/>
      <c r="ET66" s="336"/>
      <c r="EU66" s="336"/>
      <c r="EV66" s="336"/>
      <c r="EW66" s="336"/>
      <c r="EX66" s="336"/>
      <c r="EY66" s="336"/>
      <c r="EZ66" s="336"/>
      <c r="FA66" s="336"/>
      <c r="FB66" s="336"/>
      <c r="FC66" s="336"/>
      <c r="FD66" s="336"/>
      <c r="FE66" s="336"/>
      <c r="FF66" s="336"/>
      <c r="FG66" s="336"/>
      <c r="FH66" s="336"/>
      <c r="FI66" s="336"/>
      <c r="FJ66" s="336"/>
      <c r="FK66" s="336"/>
      <c r="FL66" s="336"/>
      <c r="FM66" s="336"/>
      <c r="FN66" s="336"/>
      <c r="FO66" s="336"/>
      <c r="FP66" s="336"/>
      <c r="FQ66" s="336"/>
      <c r="FR66" s="336"/>
      <c r="FS66" s="336"/>
      <c r="FT66" s="336"/>
      <c r="FU66" s="336"/>
      <c r="FV66" s="336"/>
      <c r="FW66" s="336"/>
      <c r="FX66" s="336"/>
      <c r="FY66" s="336"/>
      <c r="FZ66" s="336"/>
      <c r="GA66" s="336"/>
      <c r="GB66" s="336"/>
      <c r="GC66" s="336"/>
      <c r="GD66" s="336"/>
      <c r="GE66" s="336"/>
      <c r="GF66" s="336"/>
      <c r="GG66" s="336"/>
      <c r="GH66" s="336"/>
      <c r="GI66" s="336"/>
      <c r="GJ66" s="336"/>
      <c r="GK66" s="336"/>
      <c r="GL66" s="336"/>
      <c r="GM66" s="336"/>
      <c r="GN66" s="336"/>
      <c r="GO66" s="335"/>
      <c r="GP66" s="335"/>
      <c r="GQ66" s="335"/>
      <c r="GR66" s="335"/>
      <c r="GS66" s="335"/>
      <c r="GT66" s="335"/>
      <c r="GU66" s="335"/>
      <c r="GV66" s="335"/>
      <c r="GW66" s="335"/>
    </row>
    <row r="67" spans="1:205" s="2" customFormat="1" ht="10.5" customHeight="1" x14ac:dyDescent="0.2">
      <c r="A67" s="337" t="s">
        <v>86</v>
      </c>
      <c r="B67" s="337"/>
      <c r="C67" s="337"/>
      <c r="D67" s="337"/>
      <c r="E67" s="337"/>
      <c r="F67" s="337"/>
      <c r="G67" s="337"/>
      <c r="H67" s="337"/>
      <c r="I67" s="337"/>
      <c r="J67" s="337"/>
      <c r="K67" s="337"/>
      <c r="L67" s="337"/>
      <c r="M67" s="337"/>
      <c r="N67" s="337"/>
      <c r="O67" s="337"/>
      <c r="P67" s="337"/>
      <c r="Q67" s="337"/>
      <c r="R67" s="337"/>
      <c r="S67" s="337"/>
      <c r="T67" s="337"/>
      <c r="U67" s="337"/>
      <c r="V67" s="337"/>
      <c r="W67" s="337"/>
      <c r="X67" s="337"/>
      <c r="Y67" s="337"/>
      <c r="Z67" s="337"/>
      <c r="AA67" s="337"/>
      <c r="AB67" s="337"/>
      <c r="AC67" s="337"/>
      <c r="AD67" s="337"/>
      <c r="AE67" s="337"/>
      <c r="AF67" s="337"/>
      <c r="AG67" s="337"/>
      <c r="AH67" s="337"/>
      <c r="AI67" s="337"/>
      <c r="AJ67" s="337"/>
      <c r="AK67" s="337"/>
      <c r="AL67" s="337"/>
      <c r="AM67" s="337"/>
      <c r="AN67" s="337"/>
      <c r="AO67" s="337"/>
      <c r="AP67" s="337"/>
      <c r="AQ67" s="337"/>
      <c r="AR67" s="337"/>
      <c r="AS67" s="337"/>
      <c r="AT67" s="337"/>
      <c r="AU67" s="337"/>
      <c r="AV67" s="337"/>
      <c r="AW67" s="336"/>
      <c r="AX67" s="336"/>
      <c r="AY67" s="336"/>
      <c r="AZ67" s="336"/>
      <c r="BA67" s="336"/>
      <c r="BB67" s="336"/>
      <c r="BC67" s="336"/>
      <c r="BD67" s="336"/>
      <c r="BE67" s="336"/>
      <c r="BF67" s="336"/>
      <c r="BG67" s="336"/>
      <c r="BH67" s="336"/>
      <c r="BI67" s="336"/>
      <c r="BJ67" s="336"/>
      <c r="BK67" s="336"/>
      <c r="BL67" s="336"/>
      <c r="BM67" s="336"/>
      <c r="BN67" s="336"/>
      <c r="BO67" s="336"/>
      <c r="BP67" s="336"/>
      <c r="BQ67" s="336"/>
      <c r="BR67" s="336"/>
      <c r="BS67" s="336"/>
      <c r="BT67" s="336"/>
      <c r="BU67" s="335"/>
      <c r="BV67" s="335"/>
      <c r="BW67" s="335"/>
      <c r="BX67" s="335"/>
      <c r="BY67" s="335"/>
      <c r="BZ67" s="335"/>
      <c r="CA67" s="335"/>
      <c r="CB67" s="335"/>
      <c r="CC67" s="335"/>
      <c r="CD67" s="336"/>
      <c r="CE67" s="336"/>
      <c r="CF67" s="336"/>
      <c r="CG67" s="336"/>
      <c r="CH67" s="336"/>
      <c r="CI67" s="336"/>
      <c r="CJ67" s="336"/>
      <c r="CK67" s="336"/>
      <c r="CL67" s="338">
        <f>CL44</f>
        <v>263731.83746082801</v>
      </c>
      <c r="CM67" s="338"/>
      <c r="CN67" s="338"/>
      <c r="CO67" s="338"/>
      <c r="CP67" s="338"/>
      <c r="CQ67" s="338"/>
      <c r="CR67" s="338"/>
      <c r="CS67" s="338"/>
      <c r="CT67" s="338"/>
      <c r="CU67" s="338"/>
      <c r="CV67" s="338"/>
      <c r="CW67" s="338"/>
      <c r="CX67" s="338"/>
      <c r="CY67" s="338"/>
      <c r="CZ67" s="338"/>
      <c r="DA67" s="338"/>
      <c r="DB67" s="338"/>
      <c r="DC67" s="338"/>
      <c r="DD67" s="338"/>
      <c r="DE67" s="338"/>
      <c r="DF67" s="338"/>
      <c r="DG67" s="338"/>
      <c r="DH67" s="338"/>
      <c r="DI67" s="338"/>
      <c r="DJ67" s="336"/>
      <c r="DK67" s="336"/>
      <c r="DL67" s="336"/>
      <c r="DM67" s="336"/>
      <c r="DN67" s="336"/>
      <c r="DO67" s="336"/>
      <c r="DP67" s="336"/>
      <c r="DQ67" s="336"/>
      <c r="DR67" s="336"/>
      <c r="DS67" s="336"/>
      <c r="DT67" s="336"/>
      <c r="DU67" s="336"/>
      <c r="DV67" s="336"/>
      <c r="DW67" s="336"/>
      <c r="DX67" s="336"/>
      <c r="DY67" s="336"/>
      <c r="DZ67" s="336"/>
      <c r="EA67" s="336"/>
      <c r="EB67" s="336"/>
      <c r="EC67" s="336"/>
      <c r="ED67" s="336"/>
      <c r="EE67" s="336"/>
      <c r="EF67" s="336"/>
      <c r="EG67" s="336"/>
      <c r="EH67" s="336"/>
      <c r="EI67" s="336"/>
      <c r="EJ67" s="336"/>
      <c r="EK67" s="336"/>
      <c r="EL67" s="336"/>
      <c r="EM67" s="336"/>
      <c r="EN67" s="336"/>
      <c r="EO67" s="336"/>
      <c r="EP67" s="336"/>
      <c r="EQ67" s="336"/>
      <c r="ER67" s="336"/>
      <c r="ES67" s="336"/>
      <c r="ET67" s="336"/>
      <c r="EU67" s="336"/>
      <c r="EV67" s="336"/>
      <c r="EW67" s="336"/>
      <c r="EX67" s="336"/>
      <c r="EY67" s="336"/>
      <c r="EZ67" s="336"/>
      <c r="FA67" s="336"/>
      <c r="FB67" s="336"/>
      <c r="FC67" s="336"/>
      <c r="FD67" s="336"/>
      <c r="FE67" s="336"/>
      <c r="FF67" s="336"/>
      <c r="FG67" s="336"/>
      <c r="FH67" s="336"/>
      <c r="FI67" s="336"/>
      <c r="FJ67" s="336"/>
      <c r="FK67" s="336"/>
      <c r="FL67" s="336"/>
      <c r="FM67" s="336"/>
      <c r="FN67" s="336"/>
      <c r="FO67" s="336"/>
      <c r="FP67" s="336"/>
      <c r="FQ67" s="336"/>
      <c r="FR67" s="336"/>
      <c r="FS67" s="336"/>
      <c r="FT67" s="336"/>
      <c r="FU67" s="336"/>
      <c r="FV67" s="336"/>
      <c r="FW67" s="336"/>
      <c r="FX67" s="336"/>
      <c r="FY67" s="336"/>
      <c r="FZ67" s="336"/>
      <c r="GA67" s="336"/>
      <c r="GB67" s="336"/>
      <c r="GC67" s="336"/>
      <c r="GD67" s="336"/>
      <c r="GE67" s="336"/>
      <c r="GF67" s="338"/>
      <c r="GG67" s="336"/>
      <c r="GH67" s="336"/>
      <c r="GI67" s="336"/>
      <c r="GJ67" s="336"/>
      <c r="GK67" s="336"/>
      <c r="GL67" s="336"/>
      <c r="GM67" s="336"/>
      <c r="GN67" s="336"/>
      <c r="GO67" s="335"/>
      <c r="GP67" s="335"/>
      <c r="GQ67" s="335"/>
      <c r="GR67" s="335"/>
      <c r="GS67" s="335"/>
      <c r="GT67" s="335"/>
      <c r="GU67" s="335"/>
      <c r="GV67" s="335"/>
      <c r="GW67" s="335"/>
    </row>
    <row r="68" spans="1:205" ht="9" customHeight="1" x14ac:dyDescent="0.2"/>
    <row r="69" spans="1:205" x14ac:dyDescent="0.2">
      <c r="A69" s="15" t="s">
        <v>531</v>
      </c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</row>
    <row r="70" spans="1:205" s="6" customFormat="1" ht="11.25" x14ac:dyDescent="0.2">
      <c r="A70" s="28" t="s">
        <v>343</v>
      </c>
      <c r="B70" s="28"/>
      <c r="AG70" s="339" t="s">
        <v>351</v>
      </c>
      <c r="AH70" s="339"/>
      <c r="AI70" s="339"/>
      <c r="AJ70" s="339"/>
      <c r="AK70" s="339"/>
      <c r="AL70" s="339"/>
      <c r="AM70" s="339"/>
      <c r="AN70" s="339"/>
      <c r="AO70" s="339"/>
      <c r="AP70" s="339"/>
      <c r="AQ70" s="339"/>
      <c r="AR70" s="339"/>
      <c r="AS70" s="339"/>
      <c r="AT70" s="339"/>
      <c r="AU70" s="339"/>
      <c r="AV70" s="339"/>
      <c r="AW70" s="339"/>
      <c r="AX70" s="339"/>
      <c r="AY70" s="339"/>
      <c r="AZ70" s="339"/>
      <c r="BA70" s="339"/>
      <c r="BB70" s="339"/>
      <c r="BC70" s="339"/>
      <c r="BD70" s="339"/>
      <c r="BE70" s="339"/>
      <c r="BF70" s="339"/>
      <c r="BG70" s="339"/>
      <c r="BH70" s="339"/>
      <c r="BI70" s="339"/>
      <c r="BJ70" s="339"/>
      <c r="BK70" s="339"/>
      <c r="BL70" s="339"/>
      <c r="BM70" s="339"/>
      <c r="BN70" s="339"/>
      <c r="BO70" s="339"/>
      <c r="BP70" s="339"/>
      <c r="BQ70" s="339"/>
      <c r="BR70" s="339"/>
      <c r="BS70" s="339"/>
      <c r="BT70" s="339"/>
      <c r="BU70" s="339"/>
      <c r="BV70" s="339"/>
      <c r="BW70" s="339"/>
      <c r="BX70" s="339"/>
      <c r="BY70" s="339"/>
      <c r="BZ70" s="339"/>
      <c r="CA70" s="339"/>
      <c r="CB70" s="339"/>
      <c r="CC70" s="339"/>
      <c r="CD70" s="339"/>
      <c r="CE70" s="339"/>
      <c r="CF70" s="339"/>
      <c r="CG70" s="339"/>
      <c r="CH70" s="339"/>
      <c r="CI70" s="339"/>
      <c r="CJ70" s="339"/>
      <c r="CK70" s="339"/>
      <c r="CL70" s="339"/>
      <c r="CM70" s="339"/>
      <c r="CN70" s="339"/>
      <c r="CO70" s="339"/>
      <c r="CP70" s="339"/>
      <c r="CQ70" s="339"/>
    </row>
  </sheetData>
  <mergeCells count="956">
    <mergeCell ref="DJ53:DR53"/>
    <mergeCell ref="DS53:DZ53"/>
    <mergeCell ref="ER51:EY51"/>
    <mergeCell ref="EZ51:FH51"/>
    <mergeCell ref="AW51:BD51"/>
    <mergeCell ref="AQ51:AV51"/>
    <mergeCell ref="A52:GW52"/>
    <mergeCell ref="A53:D53"/>
    <mergeCell ref="E53:X53"/>
    <mergeCell ref="Y53:AD53"/>
    <mergeCell ref="AE53:AJ53"/>
    <mergeCell ref="AK53:AP53"/>
    <mergeCell ref="AQ53:AV53"/>
    <mergeCell ref="FX53:GE53"/>
    <mergeCell ref="GF53:GN53"/>
    <mergeCell ref="EA53:EH53"/>
    <mergeCell ref="EI53:EQ53"/>
    <mergeCell ref="BE53:BL53"/>
    <mergeCell ref="GO53:GW53"/>
    <mergeCell ref="ER53:EY53"/>
    <mergeCell ref="EZ53:FH53"/>
    <mergeCell ref="AW53:BD53"/>
    <mergeCell ref="BM53:BT53"/>
    <mergeCell ref="DB53:DI53"/>
    <mergeCell ref="ER58:EY58"/>
    <mergeCell ref="AW54:BD54"/>
    <mergeCell ref="BE54:BL54"/>
    <mergeCell ref="BM54:BT54"/>
    <mergeCell ref="BU54:CC54"/>
    <mergeCell ref="CD54:CK54"/>
    <mergeCell ref="CL54:CS54"/>
    <mergeCell ref="CT54:DA54"/>
    <mergeCell ref="DB54:DI54"/>
    <mergeCell ref="ER57:EY57"/>
    <mergeCell ref="BU57:CC57"/>
    <mergeCell ref="CD57:CK57"/>
    <mergeCell ref="CL57:CS57"/>
    <mergeCell ref="CT57:DA57"/>
    <mergeCell ref="DB57:DI57"/>
    <mergeCell ref="DJ57:DR57"/>
    <mergeCell ref="EA57:EH57"/>
    <mergeCell ref="EI57:EQ57"/>
    <mergeCell ref="CL58:CS58"/>
    <mergeCell ref="EA58:EH58"/>
    <mergeCell ref="EI58:EQ58"/>
    <mergeCell ref="BM57:BT57"/>
    <mergeCell ref="ER54:EY54"/>
    <mergeCell ref="EZ58:FH58"/>
    <mergeCell ref="FI58:FW58"/>
    <mergeCell ref="FX58:GE58"/>
    <mergeCell ref="GF58:GN58"/>
    <mergeCell ref="GO58:GW58"/>
    <mergeCell ref="EZ57:FH57"/>
    <mergeCell ref="FI57:FW57"/>
    <mergeCell ref="FX57:GE57"/>
    <mergeCell ref="GF57:GN57"/>
    <mergeCell ref="GO57:GW57"/>
    <mergeCell ref="AE58:AJ58"/>
    <mergeCell ref="AK58:AP58"/>
    <mergeCell ref="CD58:CK58"/>
    <mergeCell ref="DJ54:DR54"/>
    <mergeCell ref="DS54:DZ54"/>
    <mergeCell ref="EA54:EH54"/>
    <mergeCell ref="AQ54:AV54"/>
    <mergeCell ref="Y54:AD54"/>
    <mergeCell ref="AE54:AJ54"/>
    <mergeCell ref="AK54:AP54"/>
    <mergeCell ref="AQ58:AV58"/>
    <mergeCell ref="AW58:BD58"/>
    <mergeCell ref="BE58:BL58"/>
    <mergeCell ref="BM58:BT58"/>
    <mergeCell ref="BU58:CC58"/>
    <mergeCell ref="A56:GW56"/>
    <mergeCell ref="A57:D57"/>
    <mergeCell ref="E57:X57"/>
    <mergeCell ref="Y57:AD57"/>
    <mergeCell ref="AE57:AJ57"/>
    <mergeCell ref="AK57:AP57"/>
    <mergeCell ref="AQ57:AV57"/>
    <mergeCell ref="AW57:BD57"/>
    <mergeCell ref="BE57:BL57"/>
    <mergeCell ref="EZ54:FH54"/>
    <mergeCell ref="FI54:FW54"/>
    <mergeCell ref="FX54:GE54"/>
    <mergeCell ref="A58:D58"/>
    <mergeCell ref="E58:X58"/>
    <mergeCell ref="Y58:AD58"/>
    <mergeCell ref="FI53:FW53"/>
    <mergeCell ref="DB49:DI49"/>
    <mergeCell ref="E61:X61"/>
    <mergeCell ref="Y61:AD61"/>
    <mergeCell ref="AE61:AJ61"/>
    <mergeCell ref="AK61:AP61"/>
    <mergeCell ref="AQ61:AV61"/>
    <mergeCell ref="AW61:BD61"/>
    <mergeCell ref="DJ60:DR60"/>
    <mergeCell ref="CT58:DA58"/>
    <mergeCell ref="DB58:DI58"/>
    <mergeCell ref="DJ58:DR58"/>
    <mergeCell ref="DS58:DZ58"/>
    <mergeCell ref="BU51:CC51"/>
    <mergeCell ref="CD51:CK51"/>
    <mergeCell ref="CL51:CS51"/>
    <mergeCell ref="CT51:DA51"/>
    <mergeCell ref="CT53:DA53"/>
    <mergeCell ref="A54:X54"/>
    <mergeCell ref="A55:GW55"/>
    <mergeCell ref="A59:GW59"/>
    <mergeCell ref="DS57:DZ57"/>
    <mergeCell ref="EI54:EQ54"/>
    <mergeCell ref="GF54:GN54"/>
    <mergeCell ref="GO54:GW54"/>
    <mergeCell ref="EI40:EQ40"/>
    <mergeCell ref="FI38:FW38"/>
    <mergeCell ref="FX38:GE38"/>
    <mergeCell ref="GF38:GN38"/>
    <mergeCell ref="GO38:GW38"/>
    <mergeCell ref="AQ40:AV40"/>
    <mergeCell ref="AW40:BD40"/>
    <mergeCell ref="DS41:DZ41"/>
    <mergeCell ref="EI38:EQ38"/>
    <mergeCell ref="DB40:DI40"/>
    <mergeCell ref="DJ40:DR40"/>
    <mergeCell ref="BU41:CC41"/>
    <mergeCell ref="CD41:CK41"/>
    <mergeCell ref="CL41:CS41"/>
    <mergeCell ref="CT41:DA41"/>
    <mergeCell ref="DS40:DZ40"/>
    <mergeCell ref="EA40:EH40"/>
    <mergeCell ref="CL35:CS35"/>
    <mergeCell ref="AQ35:AV35"/>
    <mergeCell ref="CL40:CS40"/>
    <mergeCell ref="CT40:DA40"/>
    <mergeCell ref="GO42:GW42"/>
    <mergeCell ref="DS42:DZ42"/>
    <mergeCell ref="EA42:EH42"/>
    <mergeCell ref="DS34:DZ34"/>
    <mergeCell ref="EA34:EH34"/>
    <mergeCell ref="BU34:CC34"/>
    <mergeCell ref="CD34:CK34"/>
    <mergeCell ref="CL34:CS34"/>
    <mergeCell ref="CT34:DA34"/>
    <mergeCell ref="DB34:DI34"/>
    <mergeCell ref="DJ34:DR34"/>
    <mergeCell ref="EA35:EH35"/>
    <mergeCell ref="CT35:DA35"/>
    <mergeCell ref="DB35:DI35"/>
    <mergeCell ref="DJ35:DR35"/>
    <mergeCell ref="DS35:DZ35"/>
    <mergeCell ref="FI37:FW37"/>
    <mergeCell ref="DJ37:DR37"/>
    <mergeCell ref="DS37:DZ37"/>
    <mergeCell ref="EA37:EH37"/>
    <mergeCell ref="E37:X37"/>
    <mergeCell ref="Y37:AD37"/>
    <mergeCell ref="AW38:BD38"/>
    <mergeCell ref="BE38:BL38"/>
    <mergeCell ref="BM38:BT38"/>
    <mergeCell ref="BU38:CC38"/>
    <mergeCell ref="CD38:CK38"/>
    <mergeCell ref="CL38:CS38"/>
    <mergeCell ref="AQ24:AV24"/>
    <mergeCell ref="AW24:BD24"/>
    <mergeCell ref="BE24:BL24"/>
    <mergeCell ref="BM24:BT24"/>
    <mergeCell ref="BU24:CC24"/>
    <mergeCell ref="AW25:BD25"/>
    <mergeCell ref="BE25:BL25"/>
    <mergeCell ref="BM25:BT25"/>
    <mergeCell ref="BU25:CC25"/>
    <mergeCell ref="CD25:CK25"/>
    <mergeCell ref="CL25:CS25"/>
    <mergeCell ref="AQ34:AV34"/>
    <mergeCell ref="AW34:BD34"/>
    <mergeCell ref="BE34:BL34"/>
    <mergeCell ref="BM34:BT34"/>
    <mergeCell ref="CD35:CK35"/>
    <mergeCell ref="AE34:AJ34"/>
    <mergeCell ref="AE35:AJ35"/>
    <mergeCell ref="A48:D48"/>
    <mergeCell ref="E48:X48"/>
    <mergeCell ref="Y48:AD48"/>
    <mergeCell ref="AE48:AJ48"/>
    <mergeCell ref="AK48:AP48"/>
    <mergeCell ref="Y31:AD31"/>
    <mergeCell ref="A37:D37"/>
    <mergeCell ref="Y45:AD45"/>
    <mergeCell ref="AE45:AJ45"/>
    <mergeCell ref="AK45:AP45"/>
    <mergeCell ref="A34:D34"/>
    <mergeCell ref="E34:X34"/>
    <mergeCell ref="Y34:AD34"/>
    <mergeCell ref="AK34:AP34"/>
    <mergeCell ref="A35:D35"/>
    <mergeCell ref="E35:X35"/>
    <mergeCell ref="Y35:AD35"/>
    <mergeCell ref="AK35:AP35"/>
    <mergeCell ref="A38:D38"/>
    <mergeCell ref="E38:X38"/>
    <mergeCell ref="Y38:AD38"/>
    <mergeCell ref="AK38:AP38"/>
    <mergeCell ref="FI28:FW28"/>
    <mergeCell ref="FX28:GE28"/>
    <mergeCell ref="GF28:GN28"/>
    <mergeCell ref="AQ45:AV45"/>
    <mergeCell ref="AW45:BD45"/>
    <mergeCell ref="BE45:BL45"/>
    <mergeCell ref="GO31:GW31"/>
    <mergeCell ref="FX27:GE27"/>
    <mergeCell ref="GF27:GN27"/>
    <mergeCell ref="EI27:EQ27"/>
    <mergeCell ref="ER27:EY27"/>
    <mergeCell ref="EZ27:FH27"/>
    <mergeCell ref="EA31:EH31"/>
    <mergeCell ref="EI31:EQ31"/>
    <mergeCell ref="A29:GW29"/>
    <mergeCell ref="A30:GW30"/>
    <mergeCell ref="E31:X31"/>
    <mergeCell ref="DB31:DI31"/>
    <mergeCell ref="AE28:AJ28"/>
    <mergeCell ref="AE31:AJ31"/>
    <mergeCell ref="GO27:GW27"/>
    <mergeCell ref="FI31:FW31"/>
    <mergeCell ref="FX31:GE31"/>
    <mergeCell ref="GF31:GN31"/>
    <mergeCell ref="CL26:CS26"/>
    <mergeCell ref="BM27:BT27"/>
    <mergeCell ref="BU27:CC27"/>
    <mergeCell ref="CD27:CK27"/>
    <mergeCell ref="CL27:CS27"/>
    <mergeCell ref="AW27:BD27"/>
    <mergeCell ref="EI26:EQ26"/>
    <mergeCell ref="ER26:EY26"/>
    <mergeCell ref="EZ26:FH26"/>
    <mergeCell ref="AQ26:AV26"/>
    <mergeCell ref="AW26:BD26"/>
    <mergeCell ref="BE26:BL26"/>
    <mergeCell ref="BM26:BT26"/>
    <mergeCell ref="BU26:CC26"/>
    <mergeCell ref="CD26:CK26"/>
    <mergeCell ref="AE26:AJ26"/>
    <mergeCell ref="AE27:AJ27"/>
    <mergeCell ref="BU31:CC31"/>
    <mergeCell ref="GF25:GN25"/>
    <mergeCell ref="GO25:GW25"/>
    <mergeCell ref="CT25:DA25"/>
    <mergeCell ref="DB25:DI25"/>
    <mergeCell ref="DJ25:DR25"/>
    <mergeCell ref="DS25:DZ25"/>
    <mergeCell ref="EA25:EH25"/>
    <mergeCell ref="EI25:EQ25"/>
    <mergeCell ref="FI27:FW27"/>
    <mergeCell ref="CT27:DA27"/>
    <mergeCell ref="CT26:DA26"/>
    <mergeCell ref="DB26:DI26"/>
    <mergeCell ref="DJ26:DR26"/>
    <mergeCell ref="DS26:DZ26"/>
    <mergeCell ref="EA26:EH26"/>
    <mergeCell ref="FI26:FW26"/>
    <mergeCell ref="FX26:GE26"/>
    <mergeCell ref="GF26:GN26"/>
    <mergeCell ref="GO28:GW28"/>
    <mergeCell ref="GO26:GW26"/>
    <mergeCell ref="A24:D24"/>
    <mergeCell ref="A26:D26"/>
    <mergeCell ref="E26:X26"/>
    <mergeCell ref="Y26:AD26"/>
    <mergeCell ref="AK26:AP26"/>
    <mergeCell ref="ER25:EY25"/>
    <mergeCell ref="EZ25:FH25"/>
    <mergeCell ref="FI25:FW25"/>
    <mergeCell ref="FX25:GE25"/>
    <mergeCell ref="AE25:AJ25"/>
    <mergeCell ref="A25:D25"/>
    <mergeCell ref="E25:X25"/>
    <mergeCell ref="Y25:AD25"/>
    <mergeCell ref="AK25:AP25"/>
    <mergeCell ref="AQ25:AV25"/>
    <mergeCell ref="E24:X24"/>
    <mergeCell ref="Y24:AD24"/>
    <mergeCell ref="AK24:AP24"/>
    <mergeCell ref="AE24:AJ24"/>
    <mergeCell ref="CL24:CS24"/>
    <mergeCell ref="CT24:DA24"/>
    <mergeCell ref="DB24:DI24"/>
    <mergeCell ref="EA24:EH24"/>
    <mergeCell ref="EI24:EQ24"/>
    <mergeCell ref="DJ24:DR24"/>
    <mergeCell ref="DS24:DZ24"/>
    <mergeCell ref="GF24:GN24"/>
    <mergeCell ref="GO24:GW24"/>
    <mergeCell ref="DS23:DZ23"/>
    <mergeCell ref="EA23:EH23"/>
    <mergeCell ref="EI23:EQ23"/>
    <mergeCell ref="ER23:EY23"/>
    <mergeCell ref="EZ23:FH23"/>
    <mergeCell ref="FI23:FW23"/>
    <mergeCell ref="FX23:GE23"/>
    <mergeCell ref="GF23:GN23"/>
    <mergeCell ref="DJ23:DR23"/>
    <mergeCell ref="ER24:EY24"/>
    <mergeCell ref="EZ24:FH24"/>
    <mergeCell ref="FI24:FW24"/>
    <mergeCell ref="FX24:GE24"/>
    <mergeCell ref="BM20:BT20"/>
    <mergeCell ref="BU20:CC20"/>
    <mergeCell ref="CD20:CK20"/>
    <mergeCell ref="AE20:AJ20"/>
    <mergeCell ref="CD24:CK24"/>
    <mergeCell ref="BE23:BL23"/>
    <mergeCell ref="BM23:BT23"/>
    <mergeCell ref="BU23:CC23"/>
    <mergeCell ref="CD23:CK23"/>
    <mergeCell ref="BE22:BL22"/>
    <mergeCell ref="BM22:BT22"/>
    <mergeCell ref="BE21:BL21"/>
    <mergeCell ref="BM21:BT21"/>
    <mergeCell ref="BU21:CC21"/>
    <mergeCell ref="CD21:CK21"/>
    <mergeCell ref="AE21:AJ21"/>
    <mergeCell ref="A23:D23"/>
    <mergeCell ref="E23:X23"/>
    <mergeCell ref="Y23:AD23"/>
    <mergeCell ref="AK23:AP23"/>
    <mergeCell ref="AQ23:AV23"/>
    <mergeCell ref="AW23:BD23"/>
    <mergeCell ref="AQ22:AV22"/>
    <mergeCell ref="AW22:BD22"/>
    <mergeCell ref="AE22:AJ22"/>
    <mergeCell ref="AE23:AJ23"/>
    <mergeCell ref="GO21:GW21"/>
    <mergeCell ref="CL23:CS23"/>
    <mergeCell ref="CT23:DA23"/>
    <mergeCell ref="DB23:DI23"/>
    <mergeCell ref="E21:X21"/>
    <mergeCell ref="Y21:AD21"/>
    <mergeCell ref="AK21:AP21"/>
    <mergeCell ref="AQ21:AV21"/>
    <mergeCell ref="E20:X20"/>
    <mergeCell ref="Y20:AD20"/>
    <mergeCell ref="CL20:CS20"/>
    <mergeCell ref="CT20:DA20"/>
    <mergeCell ref="DB20:DI20"/>
    <mergeCell ref="DJ20:DR20"/>
    <mergeCell ref="DS20:DZ20"/>
    <mergeCell ref="EA20:EH20"/>
    <mergeCell ref="EI20:EQ20"/>
    <mergeCell ref="CL22:CS22"/>
    <mergeCell ref="CT22:DA22"/>
    <mergeCell ref="DS22:DZ22"/>
    <mergeCell ref="EA22:EH22"/>
    <mergeCell ref="DB22:DI22"/>
    <mergeCell ref="EI22:EQ22"/>
    <mergeCell ref="CL21:CS21"/>
    <mergeCell ref="DJ22:DR22"/>
    <mergeCell ref="A20:D20"/>
    <mergeCell ref="A22:D22"/>
    <mergeCell ref="E22:X22"/>
    <mergeCell ref="Y22:AD22"/>
    <mergeCell ref="AK22:AP22"/>
    <mergeCell ref="ER21:EY21"/>
    <mergeCell ref="EZ21:FH21"/>
    <mergeCell ref="FI21:FW21"/>
    <mergeCell ref="CT21:DA21"/>
    <mergeCell ref="DB21:DI21"/>
    <mergeCell ref="DJ21:DR21"/>
    <mergeCell ref="DS21:DZ21"/>
    <mergeCell ref="EA21:EH21"/>
    <mergeCell ref="EI21:EQ21"/>
    <mergeCell ref="AW21:BD21"/>
    <mergeCell ref="BU22:CC22"/>
    <mergeCell ref="CD22:CK22"/>
    <mergeCell ref="EZ22:FH22"/>
    <mergeCell ref="FI22:FW22"/>
    <mergeCell ref="AK20:AP20"/>
    <mergeCell ref="AQ20:AV20"/>
    <mergeCell ref="AW20:BD20"/>
    <mergeCell ref="BE20:BL20"/>
    <mergeCell ref="AW16:BD16"/>
    <mergeCell ref="BE16:BL16"/>
    <mergeCell ref="BM16:BT16"/>
    <mergeCell ref="AE16:AJ16"/>
    <mergeCell ref="AE19:AJ19"/>
    <mergeCell ref="BU18:CC18"/>
    <mergeCell ref="AE17:AJ17"/>
    <mergeCell ref="ER18:EY18"/>
    <mergeCell ref="CT18:DA18"/>
    <mergeCell ref="DB18:DI18"/>
    <mergeCell ref="DJ18:DR18"/>
    <mergeCell ref="DS18:DZ18"/>
    <mergeCell ref="EA18:EH18"/>
    <mergeCell ref="CT19:DA19"/>
    <mergeCell ref="DB19:DI19"/>
    <mergeCell ref="DJ19:DR19"/>
    <mergeCell ref="DS19:DZ19"/>
    <mergeCell ref="EA19:EH19"/>
    <mergeCell ref="EI19:EQ19"/>
    <mergeCell ref="BM19:BT19"/>
    <mergeCell ref="BU19:CC19"/>
    <mergeCell ref="CD19:CK19"/>
    <mergeCell ref="CL19:CS19"/>
    <mergeCell ref="AW18:BD18"/>
    <mergeCell ref="A16:D16"/>
    <mergeCell ref="E16:X16"/>
    <mergeCell ref="Y16:AD16"/>
    <mergeCell ref="AK16:AP16"/>
    <mergeCell ref="AQ16:AV16"/>
    <mergeCell ref="DJ17:DR17"/>
    <mergeCell ref="DS17:DZ17"/>
    <mergeCell ref="EA17:EH17"/>
    <mergeCell ref="BM17:BT17"/>
    <mergeCell ref="BU17:CC17"/>
    <mergeCell ref="CD17:CK17"/>
    <mergeCell ref="CL17:CS17"/>
    <mergeCell ref="CT17:DA17"/>
    <mergeCell ref="DB17:DI17"/>
    <mergeCell ref="A17:D17"/>
    <mergeCell ref="E17:X17"/>
    <mergeCell ref="Y17:AD17"/>
    <mergeCell ref="AK17:AP17"/>
    <mergeCell ref="AQ17:AV17"/>
    <mergeCell ref="AW17:BD17"/>
    <mergeCell ref="CT16:DA16"/>
    <mergeCell ref="DB16:DI16"/>
    <mergeCell ref="DJ16:DR16"/>
    <mergeCell ref="DS16:DZ16"/>
    <mergeCell ref="GO11:GW11"/>
    <mergeCell ref="A11:D11"/>
    <mergeCell ref="E11:X11"/>
    <mergeCell ref="Y11:AJ11"/>
    <mergeCell ref="AK11:AV11"/>
    <mergeCell ref="A7:GW7"/>
    <mergeCell ref="A8:GW8"/>
    <mergeCell ref="A9:GW9"/>
    <mergeCell ref="AW11:CK11"/>
    <mergeCell ref="CL11:GN11"/>
    <mergeCell ref="A13:D13"/>
    <mergeCell ref="E13:X13"/>
    <mergeCell ref="GO13:GW13"/>
    <mergeCell ref="A12:D12"/>
    <mergeCell ref="E12:X12"/>
    <mergeCell ref="Y12:AJ12"/>
    <mergeCell ref="AK12:AV12"/>
    <mergeCell ref="CD14:CK14"/>
    <mergeCell ref="CL14:CS14"/>
    <mergeCell ref="AE14:AJ14"/>
    <mergeCell ref="GO14:GW14"/>
    <mergeCell ref="Y13:AJ13"/>
    <mergeCell ref="AK13:AV13"/>
    <mergeCell ref="AW13:CK13"/>
    <mergeCell ref="AW12:CK12"/>
    <mergeCell ref="AW14:CC14"/>
    <mergeCell ref="CL13:GN13"/>
    <mergeCell ref="CL12:GN12"/>
    <mergeCell ref="CT14:GN14"/>
    <mergeCell ref="GO12:GW12"/>
    <mergeCell ref="Y14:AD14"/>
    <mergeCell ref="AK14:AP14"/>
    <mergeCell ref="A14:D14"/>
    <mergeCell ref="E14:X14"/>
    <mergeCell ref="A15:D15"/>
    <mergeCell ref="E15:X15"/>
    <mergeCell ref="Y15:AD15"/>
    <mergeCell ref="AK15:AP15"/>
    <mergeCell ref="AQ15:AV15"/>
    <mergeCell ref="AW15:BD15"/>
    <mergeCell ref="BE15:BL15"/>
    <mergeCell ref="BM15:BT15"/>
    <mergeCell ref="BU15:CC15"/>
    <mergeCell ref="AE15:AJ15"/>
    <mergeCell ref="A18:D18"/>
    <mergeCell ref="E18:X18"/>
    <mergeCell ref="Y18:AD18"/>
    <mergeCell ref="AK18:AP18"/>
    <mergeCell ref="A27:D27"/>
    <mergeCell ref="E27:X27"/>
    <mergeCell ref="Y27:AD27"/>
    <mergeCell ref="AK27:AP27"/>
    <mergeCell ref="EI17:EQ17"/>
    <mergeCell ref="CD18:CK18"/>
    <mergeCell ref="CL18:CS18"/>
    <mergeCell ref="EI18:EQ18"/>
    <mergeCell ref="AE18:AJ18"/>
    <mergeCell ref="AQ18:AV18"/>
    <mergeCell ref="BE18:BL18"/>
    <mergeCell ref="BM18:BT18"/>
    <mergeCell ref="A19:D19"/>
    <mergeCell ref="E19:X19"/>
    <mergeCell ref="Y19:AD19"/>
    <mergeCell ref="AK19:AP19"/>
    <mergeCell ref="AQ19:AV19"/>
    <mergeCell ref="AW19:BD19"/>
    <mergeCell ref="BE19:BL19"/>
    <mergeCell ref="A21:D21"/>
    <mergeCell ref="AQ14:AV14"/>
    <mergeCell ref="DB28:DI28"/>
    <mergeCell ref="DJ28:DR28"/>
    <mergeCell ref="DS28:DZ28"/>
    <mergeCell ref="EA28:EH28"/>
    <mergeCell ref="DB27:DI27"/>
    <mergeCell ref="DJ27:DR27"/>
    <mergeCell ref="DS27:DZ27"/>
    <mergeCell ref="EA27:EH27"/>
    <mergeCell ref="BE28:BL28"/>
    <mergeCell ref="BM28:BT28"/>
    <mergeCell ref="BU28:CC28"/>
    <mergeCell ref="CD28:CK28"/>
    <mergeCell ref="EA15:EH15"/>
    <mergeCell ref="BE17:BL17"/>
    <mergeCell ref="CD15:CK15"/>
    <mergeCell ref="AQ27:AV27"/>
    <mergeCell ref="CL15:CS15"/>
    <mergeCell ref="CT15:DA15"/>
    <mergeCell ref="DB15:DI15"/>
    <mergeCell ref="DJ15:DR15"/>
    <mergeCell ref="DS15:DZ15"/>
    <mergeCell ref="BE27:BL27"/>
    <mergeCell ref="EA16:EH16"/>
    <mergeCell ref="GF15:GN15"/>
    <mergeCell ref="GO15:GW15"/>
    <mergeCell ref="EZ15:FH15"/>
    <mergeCell ref="FI15:FW15"/>
    <mergeCell ref="FX15:GE15"/>
    <mergeCell ref="FI17:FW17"/>
    <mergeCell ref="BU16:CC16"/>
    <mergeCell ref="CD16:CK16"/>
    <mergeCell ref="CL16:CS16"/>
    <mergeCell ref="EI16:EQ16"/>
    <mergeCell ref="FX17:GE17"/>
    <mergeCell ref="EZ17:FH17"/>
    <mergeCell ref="ER17:EY17"/>
    <mergeCell ref="ER15:EY15"/>
    <mergeCell ref="EI15:EQ15"/>
    <mergeCell ref="ER16:EY16"/>
    <mergeCell ref="EZ16:FH16"/>
    <mergeCell ref="FI16:FW16"/>
    <mergeCell ref="GF17:GN17"/>
    <mergeCell ref="GO17:GW17"/>
    <mergeCell ref="FX16:GE16"/>
    <mergeCell ref="GF16:GN16"/>
    <mergeCell ref="GO16:GW16"/>
    <mergeCell ref="ER20:EY20"/>
    <mergeCell ref="EZ20:FH20"/>
    <mergeCell ref="FI20:FW20"/>
    <mergeCell ref="FX20:GE20"/>
    <mergeCell ref="GF20:GN20"/>
    <mergeCell ref="EZ18:FH18"/>
    <mergeCell ref="FI18:FW18"/>
    <mergeCell ref="FX18:GE18"/>
    <mergeCell ref="GO23:GW23"/>
    <mergeCell ref="GF18:GN18"/>
    <mergeCell ref="GO18:GW18"/>
    <mergeCell ref="GF19:GN19"/>
    <mergeCell ref="FI19:FW19"/>
    <mergeCell ref="FX19:GE19"/>
    <mergeCell ref="GO20:GW20"/>
    <mergeCell ref="GO19:GW19"/>
    <mergeCell ref="ER19:EY19"/>
    <mergeCell ref="EZ19:FH19"/>
    <mergeCell ref="GF22:GN22"/>
    <mergeCell ref="GF21:GN21"/>
    <mergeCell ref="ER22:EY22"/>
    <mergeCell ref="GO22:GW22"/>
    <mergeCell ref="FX21:GE21"/>
    <mergeCell ref="FX22:GE22"/>
    <mergeCell ref="A28:D28"/>
    <mergeCell ref="E28:X28"/>
    <mergeCell ref="Y28:AD28"/>
    <mergeCell ref="DJ31:DR31"/>
    <mergeCell ref="DS31:DZ31"/>
    <mergeCell ref="A31:D31"/>
    <mergeCell ref="ER31:EY31"/>
    <mergeCell ref="EZ31:FH31"/>
    <mergeCell ref="AK28:AP28"/>
    <mergeCell ref="CD31:CK31"/>
    <mergeCell ref="CL31:CS31"/>
    <mergeCell ref="CT31:DA31"/>
    <mergeCell ref="AK31:AP31"/>
    <mergeCell ref="AQ31:AV31"/>
    <mergeCell ref="AW31:BD31"/>
    <mergeCell ref="BE31:BL31"/>
    <mergeCell ref="BM31:BT31"/>
    <mergeCell ref="CT28:DA28"/>
    <mergeCell ref="AQ28:AV28"/>
    <mergeCell ref="AW28:BD28"/>
    <mergeCell ref="CL28:CS28"/>
    <mergeCell ref="ER28:EY28"/>
    <mergeCell ref="EZ28:FH28"/>
    <mergeCell ref="EI28:EQ28"/>
    <mergeCell ref="DB32:DI32"/>
    <mergeCell ref="FX32:GE32"/>
    <mergeCell ref="GF32:GN32"/>
    <mergeCell ref="GO32:GW32"/>
    <mergeCell ref="A32:D32"/>
    <mergeCell ref="E32:X32"/>
    <mergeCell ref="Y32:AD32"/>
    <mergeCell ref="AK32:AP32"/>
    <mergeCell ref="AQ32:AV32"/>
    <mergeCell ref="AW32:BD32"/>
    <mergeCell ref="BE32:BL32"/>
    <mergeCell ref="EI32:EQ32"/>
    <mergeCell ref="ER32:EY32"/>
    <mergeCell ref="EZ32:FH32"/>
    <mergeCell ref="FI32:FW32"/>
    <mergeCell ref="CT32:DA32"/>
    <mergeCell ref="DJ32:DR32"/>
    <mergeCell ref="DS32:DZ32"/>
    <mergeCell ref="EA32:EH32"/>
    <mergeCell ref="BM32:BT32"/>
    <mergeCell ref="BU32:CC32"/>
    <mergeCell ref="CD32:CK32"/>
    <mergeCell ref="CL32:CS32"/>
    <mergeCell ref="AE32:AJ32"/>
    <mergeCell ref="AW35:BD35"/>
    <mergeCell ref="BE35:BL35"/>
    <mergeCell ref="BM35:BT35"/>
    <mergeCell ref="BU35:CC35"/>
    <mergeCell ref="FX37:GE37"/>
    <mergeCell ref="GF37:GN37"/>
    <mergeCell ref="GO37:GW37"/>
    <mergeCell ref="EI34:EQ34"/>
    <mergeCell ref="ER34:EY34"/>
    <mergeCell ref="EZ34:FH34"/>
    <mergeCell ref="FI34:FW34"/>
    <mergeCell ref="FX34:GE34"/>
    <mergeCell ref="GF34:GN34"/>
    <mergeCell ref="EI37:EQ37"/>
    <mergeCell ref="ER37:EY37"/>
    <mergeCell ref="EZ37:FH37"/>
    <mergeCell ref="GF35:GN35"/>
    <mergeCell ref="GO35:GW35"/>
    <mergeCell ref="GO34:GW34"/>
    <mergeCell ref="EI35:EQ35"/>
    <mergeCell ref="ER35:EY35"/>
    <mergeCell ref="EZ35:FH35"/>
    <mergeCell ref="FI35:FW35"/>
    <mergeCell ref="FX35:GE35"/>
    <mergeCell ref="DJ38:DR38"/>
    <mergeCell ref="DS38:DZ38"/>
    <mergeCell ref="DB41:DI41"/>
    <mergeCell ref="AQ38:AV38"/>
    <mergeCell ref="BE40:BL40"/>
    <mergeCell ref="BM40:BT40"/>
    <mergeCell ref="BU40:CC40"/>
    <mergeCell ref="CD40:CK40"/>
    <mergeCell ref="A40:D40"/>
    <mergeCell ref="E40:X40"/>
    <mergeCell ref="Y40:AD40"/>
    <mergeCell ref="AK40:AP40"/>
    <mergeCell ref="A39:GW39"/>
    <mergeCell ref="ER40:EY40"/>
    <mergeCell ref="EZ40:FH40"/>
    <mergeCell ref="FI40:FW40"/>
    <mergeCell ref="ER38:EY38"/>
    <mergeCell ref="EZ38:FH38"/>
    <mergeCell ref="AE38:AJ38"/>
    <mergeCell ref="EA38:EH38"/>
    <mergeCell ref="FX40:GE40"/>
    <mergeCell ref="GF40:GN40"/>
    <mergeCell ref="GO40:GW40"/>
    <mergeCell ref="A41:D41"/>
    <mergeCell ref="AK37:AP37"/>
    <mergeCell ref="AQ37:AV37"/>
    <mergeCell ref="AW37:BD37"/>
    <mergeCell ref="BE37:BL37"/>
    <mergeCell ref="AE37:AJ37"/>
    <mergeCell ref="BM37:BT37"/>
    <mergeCell ref="AE40:AJ40"/>
    <mergeCell ref="DB42:DI42"/>
    <mergeCell ref="DJ42:DR42"/>
    <mergeCell ref="BU42:CC42"/>
    <mergeCell ref="CD42:CK42"/>
    <mergeCell ref="CL42:CS42"/>
    <mergeCell ref="CT42:DA42"/>
    <mergeCell ref="DJ41:DR41"/>
    <mergeCell ref="CL37:CS37"/>
    <mergeCell ref="CT37:DA37"/>
    <mergeCell ref="DB37:DI37"/>
    <mergeCell ref="BU37:CC37"/>
    <mergeCell ref="CD37:CK37"/>
    <mergeCell ref="BE42:BL42"/>
    <mergeCell ref="BM42:BT42"/>
    <mergeCell ref="AE42:AJ42"/>
    <mergeCell ref="CT38:DA38"/>
    <mergeCell ref="DB38:DI38"/>
    <mergeCell ref="GO44:GW44"/>
    <mergeCell ref="EA44:EH44"/>
    <mergeCell ref="EI44:EQ44"/>
    <mergeCell ref="ER44:EY44"/>
    <mergeCell ref="EZ44:FH44"/>
    <mergeCell ref="FI44:FW44"/>
    <mergeCell ref="FX44:GE44"/>
    <mergeCell ref="DJ44:DR44"/>
    <mergeCell ref="DS44:DZ44"/>
    <mergeCell ref="EI41:EQ41"/>
    <mergeCell ref="ER41:EY41"/>
    <mergeCell ref="EZ41:FH41"/>
    <mergeCell ref="FI41:FW41"/>
    <mergeCell ref="FX41:GE41"/>
    <mergeCell ref="GF41:GN41"/>
    <mergeCell ref="GF44:GN44"/>
    <mergeCell ref="EA41:EH41"/>
    <mergeCell ref="FI42:FW42"/>
    <mergeCell ref="E41:X41"/>
    <mergeCell ref="Y41:AD41"/>
    <mergeCell ref="AK41:AP41"/>
    <mergeCell ref="AQ41:AV41"/>
    <mergeCell ref="AW41:BD41"/>
    <mergeCell ref="BE41:BL41"/>
    <mergeCell ref="BM41:BT41"/>
    <mergeCell ref="GF45:GN45"/>
    <mergeCell ref="GO45:GW45"/>
    <mergeCell ref="CD44:CK44"/>
    <mergeCell ref="AE41:AJ41"/>
    <mergeCell ref="Y42:AD42"/>
    <mergeCell ref="AK42:AP42"/>
    <mergeCell ref="AQ42:AV42"/>
    <mergeCell ref="AW42:BD42"/>
    <mergeCell ref="GO41:GW41"/>
    <mergeCell ref="FX42:GE42"/>
    <mergeCell ref="GF42:GN42"/>
    <mergeCell ref="EI42:EQ42"/>
    <mergeCell ref="ER42:EY42"/>
    <mergeCell ref="EZ42:FH42"/>
    <mergeCell ref="CL44:CS44"/>
    <mergeCell ref="CT44:DA44"/>
    <mergeCell ref="DB44:DI44"/>
    <mergeCell ref="A44:D44"/>
    <mergeCell ref="E44:X44"/>
    <mergeCell ref="Y44:AD44"/>
    <mergeCell ref="AK44:AP44"/>
    <mergeCell ref="AQ44:AV44"/>
    <mergeCell ref="AW44:BD44"/>
    <mergeCell ref="BE44:BL44"/>
    <mergeCell ref="BM44:BT44"/>
    <mergeCell ref="BU44:CC44"/>
    <mergeCell ref="AE44:AJ44"/>
    <mergeCell ref="DS48:DZ48"/>
    <mergeCell ref="EA48:EH48"/>
    <mergeCell ref="ER45:EY45"/>
    <mergeCell ref="EZ45:FH45"/>
    <mergeCell ref="FI45:FW45"/>
    <mergeCell ref="AQ48:AV48"/>
    <mergeCell ref="AW48:BD48"/>
    <mergeCell ref="BE48:BL48"/>
    <mergeCell ref="BM48:BT48"/>
    <mergeCell ref="CL45:CS45"/>
    <mergeCell ref="BM45:BT45"/>
    <mergeCell ref="EA45:EH45"/>
    <mergeCell ref="EI45:EQ45"/>
    <mergeCell ref="CT45:DA45"/>
    <mergeCell ref="DB45:DI45"/>
    <mergeCell ref="DJ45:DR45"/>
    <mergeCell ref="DS45:DZ45"/>
    <mergeCell ref="CT48:DA48"/>
    <mergeCell ref="A47:GW47"/>
    <mergeCell ref="BU48:CC48"/>
    <mergeCell ref="CD48:CK48"/>
    <mergeCell ref="CL48:CS48"/>
    <mergeCell ref="DB48:DI48"/>
    <mergeCell ref="FX45:GE45"/>
    <mergeCell ref="EZ49:FH49"/>
    <mergeCell ref="FI49:FW49"/>
    <mergeCell ref="FX49:GE49"/>
    <mergeCell ref="GF49:GN49"/>
    <mergeCell ref="GF51:GN51"/>
    <mergeCell ref="BE49:BL49"/>
    <mergeCell ref="EA49:EH49"/>
    <mergeCell ref="A50:GW50"/>
    <mergeCell ref="A49:D49"/>
    <mergeCell ref="GO49:GW49"/>
    <mergeCell ref="E49:X49"/>
    <mergeCell ref="Y49:AD49"/>
    <mergeCell ref="EI48:EQ48"/>
    <mergeCell ref="ER48:EY48"/>
    <mergeCell ref="EZ48:FH48"/>
    <mergeCell ref="FI48:FW48"/>
    <mergeCell ref="GO51:GW51"/>
    <mergeCell ref="DJ48:DR48"/>
    <mergeCell ref="AE49:AJ49"/>
    <mergeCell ref="BM49:BT49"/>
    <mergeCell ref="BU49:CC49"/>
    <mergeCell ref="CD49:CK49"/>
    <mergeCell ref="AK49:AP49"/>
    <mergeCell ref="AQ49:AV49"/>
    <mergeCell ref="DJ49:DR49"/>
    <mergeCell ref="EA51:EH51"/>
    <mergeCell ref="AK51:AP51"/>
    <mergeCell ref="DS49:DZ49"/>
    <mergeCell ref="CL49:CS49"/>
    <mergeCell ref="CT49:DA49"/>
    <mergeCell ref="EI51:EQ51"/>
    <mergeCell ref="BE51:BL51"/>
    <mergeCell ref="BM51:BT51"/>
    <mergeCell ref="GO48:GW48"/>
    <mergeCell ref="EI49:EQ49"/>
    <mergeCell ref="ER49:EY49"/>
    <mergeCell ref="ER61:EY61"/>
    <mergeCell ref="BE61:BL61"/>
    <mergeCell ref="A33:GW33"/>
    <mergeCell ref="A36:GW36"/>
    <mergeCell ref="A42:X42"/>
    <mergeCell ref="A43:GW43"/>
    <mergeCell ref="A45:X45"/>
    <mergeCell ref="A46:GW46"/>
    <mergeCell ref="BU45:CC45"/>
    <mergeCell ref="CD45:CK45"/>
    <mergeCell ref="BU53:CC53"/>
    <mergeCell ref="CD53:CK53"/>
    <mergeCell ref="CL53:CS53"/>
    <mergeCell ref="GF48:GN48"/>
    <mergeCell ref="FX48:GE48"/>
    <mergeCell ref="AW49:BD49"/>
    <mergeCell ref="DB51:DI51"/>
    <mergeCell ref="DJ51:DR51"/>
    <mergeCell ref="DS51:DZ51"/>
    <mergeCell ref="Y51:AD51"/>
    <mergeCell ref="AE51:AJ51"/>
    <mergeCell ref="A51:X51"/>
    <mergeCell ref="FI51:FW51"/>
    <mergeCell ref="FX51:GE51"/>
    <mergeCell ref="FI62:FW62"/>
    <mergeCell ref="EA60:EH60"/>
    <mergeCell ref="GF60:GN60"/>
    <mergeCell ref="GO60:GW60"/>
    <mergeCell ref="A61:D61"/>
    <mergeCell ref="DS60:DZ60"/>
    <mergeCell ref="AE60:AJ60"/>
    <mergeCell ref="AK60:AP60"/>
    <mergeCell ref="AQ60:AV60"/>
    <mergeCell ref="EZ60:FH60"/>
    <mergeCell ref="FI60:FW60"/>
    <mergeCell ref="BU60:CC60"/>
    <mergeCell ref="CD60:CK60"/>
    <mergeCell ref="CT60:DA60"/>
    <mergeCell ref="DB60:DI60"/>
    <mergeCell ref="EI60:EQ60"/>
    <mergeCell ref="A60:D60"/>
    <mergeCell ref="E60:X60"/>
    <mergeCell ref="Y60:AD60"/>
    <mergeCell ref="DB61:DI61"/>
    <mergeCell ref="DJ61:DR61"/>
    <mergeCell ref="DS61:DZ61"/>
    <mergeCell ref="EA61:EH61"/>
    <mergeCell ref="EI61:EQ61"/>
    <mergeCell ref="BU62:CC62"/>
    <mergeCell ref="GF61:GN61"/>
    <mergeCell ref="BM61:BT61"/>
    <mergeCell ref="BU61:CC61"/>
    <mergeCell ref="CD61:CK61"/>
    <mergeCell ref="CL61:CS61"/>
    <mergeCell ref="CT61:DA61"/>
    <mergeCell ref="CL60:CS60"/>
    <mergeCell ref="ER60:EY60"/>
    <mergeCell ref="FX61:GE61"/>
    <mergeCell ref="CD62:CK62"/>
    <mergeCell ref="CL62:CS62"/>
    <mergeCell ref="CT62:DA62"/>
    <mergeCell ref="DB62:DI62"/>
    <mergeCell ref="ER62:EY62"/>
    <mergeCell ref="EZ62:FH62"/>
    <mergeCell ref="EI62:EQ62"/>
    <mergeCell ref="DJ62:DR62"/>
    <mergeCell ref="DS62:DZ62"/>
    <mergeCell ref="EA62:EH62"/>
    <mergeCell ref="EZ61:FH61"/>
    <mergeCell ref="FI61:FW61"/>
    <mergeCell ref="FX60:GE60"/>
    <mergeCell ref="BM60:BT60"/>
    <mergeCell ref="GO67:GW67"/>
    <mergeCell ref="EI67:EQ67"/>
    <mergeCell ref="AW60:BD60"/>
    <mergeCell ref="BE60:BL60"/>
    <mergeCell ref="BM62:BT62"/>
    <mergeCell ref="DJ65:DR65"/>
    <mergeCell ref="DS65:DZ65"/>
    <mergeCell ref="EA65:EH65"/>
    <mergeCell ref="EI65:EQ65"/>
    <mergeCell ref="DB65:DI65"/>
    <mergeCell ref="A64:GW64"/>
    <mergeCell ref="A62:X62"/>
    <mergeCell ref="A63:GW63"/>
    <mergeCell ref="A65:D65"/>
    <mergeCell ref="E65:X65"/>
    <mergeCell ref="Y65:AD65"/>
    <mergeCell ref="GO62:GW62"/>
    <mergeCell ref="Y62:AD62"/>
    <mergeCell ref="AE62:AJ62"/>
    <mergeCell ref="AK62:AP62"/>
    <mergeCell ref="AQ62:AV62"/>
    <mergeCell ref="AW62:BD62"/>
    <mergeCell ref="BE62:BL62"/>
    <mergeCell ref="AE65:AJ65"/>
    <mergeCell ref="FX67:GE67"/>
    <mergeCell ref="GF67:GN67"/>
    <mergeCell ref="ER67:EY67"/>
    <mergeCell ref="EZ67:FH67"/>
    <mergeCell ref="EI66:EQ66"/>
    <mergeCell ref="FI67:FW67"/>
    <mergeCell ref="ER65:EY65"/>
    <mergeCell ref="GO65:GW65"/>
    <mergeCell ref="BE67:BL67"/>
    <mergeCell ref="BM67:BT67"/>
    <mergeCell ref="BU67:CC67"/>
    <mergeCell ref="CD67:CK67"/>
    <mergeCell ref="CL67:CS67"/>
    <mergeCell ref="CT67:DA67"/>
    <mergeCell ref="BU65:CC65"/>
    <mergeCell ref="CD65:CK65"/>
    <mergeCell ref="CL65:CS65"/>
    <mergeCell ref="CT65:DA65"/>
    <mergeCell ref="EZ65:FH65"/>
    <mergeCell ref="FI65:FW65"/>
    <mergeCell ref="FX65:GE65"/>
    <mergeCell ref="GF65:GN65"/>
    <mergeCell ref="BM65:BT65"/>
    <mergeCell ref="BM66:BT66"/>
    <mergeCell ref="A67:X67"/>
    <mergeCell ref="Y67:AD67"/>
    <mergeCell ref="AE67:AJ67"/>
    <mergeCell ref="AK67:AP67"/>
    <mergeCell ref="AQ67:AV67"/>
    <mergeCell ref="AW67:BD67"/>
    <mergeCell ref="BE66:BL66"/>
    <mergeCell ref="GO61:GW61"/>
    <mergeCell ref="AG70:CQ70"/>
    <mergeCell ref="CT66:DA66"/>
    <mergeCell ref="DB66:DI66"/>
    <mergeCell ref="DJ66:DR66"/>
    <mergeCell ref="DS66:DZ66"/>
    <mergeCell ref="EA66:EH66"/>
    <mergeCell ref="DB67:DI67"/>
    <mergeCell ref="DJ67:DR67"/>
    <mergeCell ref="DS67:DZ67"/>
    <mergeCell ref="EA67:EH67"/>
    <mergeCell ref="AK65:AP65"/>
    <mergeCell ref="AQ65:AV65"/>
    <mergeCell ref="AW65:BD65"/>
    <mergeCell ref="BE65:BL65"/>
    <mergeCell ref="FX62:GE62"/>
    <mergeCell ref="GF62:GN62"/>
    <mergeCell ref="GO66:GW66"/>
    <mergeCell ref="GF66:GN66"/>
    <mergeCell ref="A66:X66"/>
    <mergeCell ref="Y66:AD66"/>
    <mergeCell ref="AE66:AJ66"/>
    <mergeCell ref="AK66:AP66"/>
    <mergeCell ref="AQ66:AV66"/>
    <mergeCell ref="AW66:BD66"/>
    <mergeCell ref="CD66:CK66"/>
    <mergeCell ref="CL66:CS66"/>
    <mergeCell ref="BU66:CC66"/>
    <mergeCell ref="ER66:EY66"/>
    <mergeCell ref="EZ66:FH66"/>
    <mergeCell ref="FI66:FW66"/>
    <mergeCell ref="FX66:GE66"/>
  </mergeCells>
  <pageMargins left="0.39370078740157483" right="0.39370078740157483" top="0.78740157480314965" bottom="0.39370078740157483" header="0.27559055118110237" footer="0.27559055118110237"/>
  <pageSetup paperSize="8" scale="68" fitToHeight="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8"/>
    <pageSetUpPr fitToPage="1"/>
  </sheetPr>
  <dimension ref="A1:CU34"/>
  <sheetViews>
    <sheetView topLeftCell="A5" workbookViewId="0">
      <selection activeCell="CV49" sqref="CV49:DI54"/>
    </sheetView>
  </sheetViews>
  <sheetFormatPr defaultColWidth="1.42578125" defaultRowHeight="15.75" x14ac:dyDescent="0.25"/>
  <cols>
    <col min="1" max="62" width="1.42578125" style="13"/>
    <col min="63" max="63" width="5.42578125" style="13" customWidth="1"/>
    <col min="64" max="70" width="1.42578125" style="13"/>
    <col min="71" max="71" width="5" style="13" customWidth="1"/>
    <col min="72" max="16384" width="1.42578125" style="13"/>
  </cols>
  <sheetData>
    <row r="1" spans="1:99" s="6" customFormat="1" ht="11.25" x14ac:dyDescent="0.2">
      <c r="CU1" s="12" t="s">
        <v>0</v>
      </c>
    </row>
    <row r="2" spans="1:99" s="6" customFormat="1" ht="11.25" x14ac:dyDescent="0.2">
      <c r="CU2" s="12" t="s">
        <v>92</v>
      </c>
    </row>
    <row r="3" spans="1:99" s="6" customFormat="1" ht="11.25" x14ac:dyDescent="0.2">
      <c r="CU3" s="12" t="s">
        <v>93</v>
      </c>
    </row>
    <row r="4" spans="1:99" s="6" customFormat="1" ht="11.25" x14ac:dyDescent="0.2">
      <c r="CU4" s="12" t="s">
        <v>1</v>
      </c>
    </row>
    <row r="5" spans="1:99" ht="10.5" customHeight="1" x14ac:dyDescent="0.25"/>
    <row r="6" spans="1:99" s="1" customFormat="1" ht="12.75" x14ac:dyDescent="0.2">
      <c r="CU6" s="14" t="s">
        <v>437</v>
      </c>
    </row>
    <row r="7" spans="1:99" s="1" customFormat="1" ht="3" customHeight="1" x14ac:dyDescent="0.2">
      <c r="CU7" s="14"/>
    </row>
    <row r="8" spans="1:99" x14ac:dyDescent="0.25">
      <c r="A8" s="56" t="s">
        <v>438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</row>
    <row r="9" spans="1:99" x14ac:dyDescent="0.25">
      <c r="A9" s="56" t="s">
        <v>439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</row>
    <row r="10" spans="1:99" x14ac:dyDescent="0.25">
      <c r="M10" s="370" t="s">
        <v>234</v>
      </c>
      <c r="N10" s="370"/>
      <c r="O10" s="370"/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  <c r="AH10" s="370"/>
      <c r="AI10" s="370"/>
      <c r="AJ10" s="370"/>
      <c r="AK10" s="370"/>
      <c r="AL10" s="370"/>
      <c r="AM10" s="370"/>
      <c r="AN10" s="370"/>
      <c r="AO10" s="370"/>
      <c r="AP10" s="370"/>
      <c r="AQ10" s="370"/>
      <c r="AR10" s="370"/>
      <c r="AS10" s="370"/>
      <c r="AT10" s="370"/>
      <c r="AU10" s="370"/>
      <c r="AV10" s="370"/>
      <c r="AW10" s="370"/>
      <c r="AX10" s="370"/>
      <c r="AY10" s="370"/>
      <c r="AZ10" s="370"/>
      <c r="BA10" s="370"/>
      <c r="BB10" s="370"/>
      <c r="BC10" s="370"/>
      <c r="BD10" s="370"/>
      <c r="BE10" s="370"/>
      <c r="BF10" s="370"/>
      <c r="BG10" s="370"/>
      <c r="BH10" s="370"/>
      <c r="BI10" s="370"/>
      <c r="BJ10" s="370"/>
      <c r="BK10" s="370"/>
      <c r="BL10" s="370"/>
      <c r="BM10" s="370"/>
      <c r="BN10" s="370"/>
      <c r="BO10" s="370"/>
      <c r="BP10" s="370"/>
      <c r="BQ10" s="370"/>
      <c r="BR10" s="370"/>
      <c r="BS10" s="370"/>
      <c r="BT10" s="370"/>
      <c r="BU10" s="370"/>
      <c r="BV10" s="370"/>
      <c r="BW10" s="370"/>
      <c r="BX10" s="370"/>
      <c r="BY10" s="370"/>
      <c r="BZ10" s="370"/>
      <c r="CA10" s="370"/>
      <c r="CB10" s="370"/>
      <c r="CC10" s="370"/>
      <c r="CD10" s="370"/>
      <c r="CE10" s="370"/>
      <c r="CF10" s="370"/>
      <c r="CG10" s="370"/>
      <c r="CH10" s="370"/>
      <c r="CI10" s="370"/>
    </row>
    <row r="11" spans="1:99" s="2" customFormat="1" ht="10.5" x14ac:dyDescent="0.2">
      <c r="M11" s="58" t="s">
        <v>88</v>
      </c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</row>
    <row r="12" spans="1:99" ht="19.5" customHeight="1" x14ac:dyDescent="0.25">
      <c r="AR12" s="30"/>
      <c r="AS12" s="30"/>
      <c r="AT12" s="30"/>
      <c r="AU12" s="30" t="s">
        <v>541</v>
      </c>
      <c r="AV12" s="30"/>
      <c r="AW12" s="30"/>
      <c r="AX12" s="30"/>
    </row>
    <row r="13" spans="1:99" s="1" customFormat="1" ht="12.75" x14ac:dyDescent="0.2">
      <c r="A13" s="44" t="s">
        <v>135</v>
      </c>
      <c r="B13" s="45"/>
      <c r="C13" s="45"/>
      <c r="D13" s="45"/>
      <c r="E13" s="44" t="s">
        <v>440</v>
      </c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6"/>
      <c r="AD13" s="371" t="s">
        <v>137</v>
      </c>
      <c r="AE13" s="371"/>
      <c r="AF13" s="371"/>
      <c r="AG13" s="371"/>
      <c r="AH13" s="371"/>
      <c r="AI13" s="371"/>
      <c r="AJ13" s="371"/>
      <c r="AK13" s="371"/>
      <c r="AL13" s="371"/>
      <c r="AM13" s="371"/>
      <c r="AN13" s="371"/>
      <c r="AO13" s="371"/>
      <c r="AP13" s="371"/>
      <c r="AQ13" s="371"/>
      <c r="AR13" s="371"/>
      <c r="AS13" s="371"/>
      <c r="AT13" s="371"/>
      <c r="AU13" s="371"/>
      <c r="AV13" s="371"/>
      <c r="AW13" s="371"/>
      <c r="AX13" s="371"/>
      <c r="AY13" s="371"/>
      <c r="AZ13" s="371"/>
      <c r="BA13" s="371"/>
      <c r="BB13" s="371"/>
      <c r="BC13" s="371"/>
      <c r="BD13" s="371"/>
      <c r="BE13" s="371"/>
      <c r="BF13" s="371" t="s">
        <v>138</v>
      </c>
      <c r="BG13" s="371"/>
      <c r="BH13" s="371"/>
      <c r="BI13" s="371"/>
      <c r="BJ13" s="371"/>
      <c r="BK13" s="371"/>
      <c r="BL13" s="371"/>
      <c r="BM13" s="371"/>
      <c r="BN13" s="371"/>
      <c r="BO13" s="371"/>
      <c r="BP13" s="371"/>
      <c r="BQ13" s="371"/>
      <c r="BR13" s="371"/>
      <c r="BS13" s="371"/>
      <c r="BT13" s="371"/>
      <c r="BU13" s="371"/>
      <c r="BV13" s="371"/>
      <c r="BW13" s="371"/>
      <c r="BX13" s="371"/>
      <c r="BY13" s="371"/>
      <c r="BZ13" s="371"/>
      <c r="CA13" s="371"/>
      <c r="CB13" s="371"/>
      <c r="CC13" s="371"/>
      <c r="CD13" s="371"/>
      <c r="CE13" s="371"/>
      <c r="CF13" s="371"/>
      <c r="CG13" s="371"/>
      <c r="CH13" s="371"/>
      <c r="CI13" s="371"/>
      <c r="CJ13" s="371"/>
      <c r="CK13" s="371"/>
      <c r="CL13" s="371"/>
      <c r="CM13" s="371"/>
      <c r="CN13" s="371"/>
      <c r="CO13" s="371"/>
      <c r="CP13" s="371"/>
      <c r="CQ13" s="371"/>
      <c r="CR13" s="371"/>
      <c r="CS13" s="371"/>
      <c r="CT13" s="371"/>
      <c r="CU13" s="371"/>
    </row>
    <row r="14" spans="1:99" s="1" customFormat="1" ht="12.75" x14ac:dyDescent="0.2">
      <c r="A14" s="62" t="s">
        <v>139</v>
      </c>
      <c r="B14" s="63"/>
      <c r="C14" s="63"/>
      <c r="D14" s="63"/>
      <c r="E14" s="62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4"/>
      <c r="AD14" s="44" t="s">
        <v>441</v>
      </c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6"/>
      <c r="AR14" s="44" t="s">
        <v>441</v>
      </c>
      <c r="AS14" s="45"/>
      <c r="AT14" s="45"/>
      <c r="AU14" s="45"/>
      <c r="AV14" s="45"/>
      <c r="AW14" s="45"/>
      <c r="AX14" s="45"/>
      <c r="AY14" s="45"/>
      <c r="AZ14" s="45"/>
      <c r="BA14" s="45"/>
      <c r="BB14" s="45"/>
      <c r="BC14" s="45"/>
      <c r="BD14" s="45"/>
      <c r="BE14" s="46"/>
      <c r="BF14" s="44" t="s">
        <v>442</v>
      </c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4" t="s">
        <v>443</v>
      </c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6"/>
      <c r="CH14" s="45" t="s">
        <v>444</v>
      </c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6"/>
    </row>
    <row r="15" spans="1:99" s="1" customFormat="1" ht="12.75" x14ac:dyDescent="0.2">
      <c r="A15" s="62"/>
      <c r="B15" s="63"/>
      <c r="C15" s="63"/>
      <c r="D15" s="63"/>
      <c r="E15" s="62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4"/>
      <c r="AD15" s="62" t="s">
        <v>445</v>
      </c>
      <c r="AE15" s="63"/>
      <c r="AF15" s="63"/>
      <c r="AG15" s="63"/>
      <c r="AH15" s="63"/>
      <c r="AI15" s="63"/>
      <c r="AJ15" s="63"/>
      <c r="AK15" s="63"/>
      <c r="AL15" s="63"/>
      <c r="AM15" s="63"/>
      <c r="AN15" s="63"/>
      <c r="AO15" s="63"/>
      <c r="AP15" s="63"/>
      <c r="AQ15" s="64"/>
      <c r="AR15" s="62" t="s">
        <v>445</v>
      </c>
      <c r="AS15" s="63"/>
      <c r="AT15" s="63"/>
      <c r="AU15" s="63"/>
      <c r="AV15" s="63"/>
      <c r="AW15" s="63"/>
      <c r="AX15" s="63"/>
      <c r="AY15" s="63"/>
      <c r="AZ15" s="63"/>
      <c r="BA15" s="63"/>
      <c r="BB15" s="63"/>
      <c r="BC15" s="63"/>
      <c r="BD15" s="63"/>
      <c r="BE15" s="64"/>
      <c r="BF15" s="62" t="s">
        <v>446</v>
      </c>
      <c r="BG15" s="63"/>
      <c r="BH15" s="63"/>
      <c r="BI15" s="63"/>
      <c r="BJ15" s="63"/>
      <c r="BK15" s="63"/>
      <c r="BL15" s="63"/>
      <c r="BM15" s="63"/>
      <c r="BN15" s="63"/>
      <c r="BO15" s="63"/>
      <c r="BP15" s="63"/>
      <c r="BQ15" s="63"/>
      <c r="BR15" s="63"/>
      <c r="BS15" s="63"/>
      <c r="BT15" s="62" t="s">
        <v>447</v>
      </c>
      <c r="BU15" s="63"/>
      <c r="BV15" s="63"/>
      <c r="BW15" s="63"/>
      <c r="BX15" s="63"/>
      <c r="BY15" s="63"/>
      <c r="BZ15" s="63"/>
      <c r="CA15" s="63"/>
      <c r="CB15" s="63"/>
      <c r="CC15" s="63"/>
      <c r="CD15" s="63"/>
      <c r="CE15" s="63"/>
      <c r="CF15" s="63"/>
      <c r="CG15" s="64"/>
      <c r="CH15" s="63" t="s">
        <v>448</v>
      </c>
      <c r="CI15" s="63"/>
      <c r="CJ15" s="63"/>
      <c r="CK15" s="63"/>
      <c r="CL15" s="63"/>
      <c r="CM15" s="63"/>
      <c r="CN15" s="63"/>
      <c r="CO15" s="63"/>
      <c r="CP15" s="63"/>
      <c r="CQ15" s="63"/>
      <c r="CR15" s="63"/>
      <c r="CS15" s="63"/>
      <c r="CT15" s="63"/>
      <c r="CU15" s="64"/>
    </row>
    <row r="16" spans="1:99" s="1" customFormat="1" ht="12.75" x14ac:dyDescent="0.2">
      <c r="A16" s="62"/>
      <c r="B16" s="63"/>
      <c r="C16" s="63"/>
      <c r="D16" s="63"/>
      <c r="E16" s="62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  <c r="Z16" s="63"/>
      <c r="AA16" s="63"/>
      <c r="AB16" s="63"/>
      <c r="AC16" s="64"/>
      <c r="AD16" s="62" t="s">
        <v>449</v>
      </c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4"/>
      <c r="AR16" s="62" t="s">
        <v>449</v>
      </c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4"/>
      <c r="BF16" s="62" t="s">
        <v>450</v>
      </c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2" t="s">
        <v>451</v>
      </c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4"/>
      <c r="CH16" s="63" t="s">
        <v>452</v>
      </c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4"/>
    </row>
    <row r="17" spans="1:99" s="1" customFormat="1" ht="12.75" x14ac:dyDescent="0.2">
      <c r="A17" s="62"/>
      <c r="B17" s="63"/>
      <c r="C17" s="63"/>
      <c r="D17" s="63"/>
      <c r="E17" s="62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4"/>
      <c r="AD17" s="62" t="s">
        <v>453</v>
      </c>
      <c r="AE17" s="63"/>
      <c r="AF17" s="63"/>
      <c r="AG17" s="63"/>
      <c r="AH17" s="63"/>
      <c r="AI17" s="63"/>
      <c r="AJ17" s="63"/>
      <c r="AK17" s="63"/>
      <c r="AL17" s="63"/>
      <c r="AM17" s="63"/>
      <c r="AN17" s="63"/>
      <c r="AO17" s="63"/>
      <c r="AP17" s="63"/>
      <c r="AQ17" s="64"/>
      <c r="AR17" s="62" t="s">
        <v>454</v>
      </c>
      <c r="AS17" s="63"/>
      <c r="AT17" s="63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4"/>
      <c r="BF17" s="62" t="s">
        <v>455</v>
      </c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2" t="s">
        <v>456</v>
      </c>
      <c r="BU17" s="63"/>
      <c r="BV17" s="63"/>
      <c r="BW17" s="63"/>
      <c r="BX17" s="63"/>
      <c r="BY17" s="63"/>
      <c r="BZ17" s="63"/>
      <c r="CA17" s="63"/>
      <c r="CB17" s="63"/>
      <c r="CC17" s="63"/>
      <c r="CD17" s="63"/>
      <c r="CE17" s="63"/>
      <c r="CF17" s="63"/>
      <c r="CG17" s="64"/>
      <c r="CH17" s="63" t="s">
        <v>457</v>
      </c>
      <c r="CI17" s="63"/>
      <c r="CJ17" s="63"/>
      <c r="CK17" s="63"/>
      <c r="CL17" s="63"/>
      <c r="CM17" s="63"/>
      <c r="CN17" s="63"/>
      <c r="CO17" s="63"/>
      <c r="CP17" s="63"/>
      <c r="CQ17" s="63"/>
      <c r="CR17" s="63"/>
      <c r="CS17" s="63"/>
      <c r="CT17" s="63"/>
      <c r="CU17" s="64"/>
    </row>
    <row r="18" spans="1:99" s="1" customFormat="1" ht="12.75" x14ac:dyDescent="0.2">
      <c r="A18" s="62"/>
      <c r="B18" s="63"/>
      <c r="C18" s="63"/>
      <c r="D18" s="63"/>
      <c r="E18" s="62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3"/>
      <c r="AC18" s="64"/>
      <c r="AD18" s="62" t="s">
        <v>458</v>
      </c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4"/>
      <c r="AR18" s="62" t="s">
        <v>459</v>
      </c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4"/>
      <c r="BF18" s="62" t="s">
        <v>460</v>
      </c>
      <c r="BG18" s="63"/>
      <c r="BH18" s="63"/>
      <c r="BI18" s="63"/>
      <c r="BJ18" s="63"/>
      <c r="BK18" s="63"/>
      <c r="BL18" s="63"/>
      <c r="BM18" s="63"/>
      <c r="BN18" s="63"/>
      <c r="BO18" s="63"/>
      <c r="BP18" s="63"/>
      <c r="BQ18" s="63"/>
      <c r="BR18" s="63"/>
      <c r="BS18" s="63"/>
      <c r="BT18" s="62" t="s">
        <v>461</v>
      </c>
      <c r="BU18" s="63"/>
      <c r="BV18" s="63"/>
      <c r="BW18" s="63"/>
      <c r="BX18" s="63"/>
      <c r="BY18" s="63"/>
      <c r="BZ18" s="63"/>
      <c r="CA18" s="63"/>
      <c r="CB18" s="63"/>
      <c r="CC18" s="63"/>
      <c r="CD18" s="63"/>
      <c r="CE18" s="63"/>
      <c r="CF18" s="63"/>
      <c r="CG18" s="64"/>
      <c r="CH18" s="63" t="s">
        <v>462</v>
      </c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4"/>
    </row>
    <row r="19" spans="1:99" s="1" customFormat="1" ht="12.75" x14ac:dyDescent="0.2">
      <c r="A19" s="62"/>
      <c r="B19" s="63"/>
      <c r="C19" s="63"/>
      <c r="D19" s="63"/>
      <c r="E19" s="62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4"/>
      <c r="AD19" s="62" t="s">
        <v>463</v>
      </c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4"/>
      <c r="AR19" s="62" t="s">
        <v>464</v>
      </c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63"/>
      <c r="BD19" s="63"/>
      <c r="BE19" s="64"/>
      <c r="BF19" s="62" t="s">
        <v>465</v>
      </c>
      <c r="BG19" s="63"/>
      <c r="BH19" s="63"/>
      <c r="BI19" s="63"/>
      <c r="BJ19" s="63"/>
      <c r="BK19" s="63"/>
      <c r="BL19" s="63"/>
      <c r="BM19" s="63"/>
      <c r="BN19" s="63"/>
      <c r="BO19" s="63"/>
      <c r="BP19" s="63"/>
      <c r="BQ19" s="63"/>
      <c r="BR19" s="63"/>
      <c r="BS19" s="63"/>
      <c r="BT19" s="62" t="s">
        <v>466</v>
      </c>
      <c r="BU19" s="63"/>
      <c r="BV19" s="63"/>
      <c r="BW19" s="63"/>
      <c r="BX19" s="63"/>
      <c r="BY19" s="63"/>
      <c r="BZ19" s="63"/>
      <c r="CA19" s="63"/>
      <c r="CB19" s="63"/>
      <c r="CC19" s="63"/>
      <c r="CD19" s="63"/>
      <c r="CE19" s="63"/>
      <c r="CF19" s="63"/>
      <c r="CG19" s="64"/>
      <c r="CH19" s="63" t="s">
        <v>467</v>
      </c>
      <c r="CI19" s="63"/>
      <c r="CJ19" s="63"/>
      <c r="CK19" s="63"/>
      <c r="CL19" s="63"/>
      <c r="CM19" s="63"/>
      <c r="CN19" s="63"/>
      <c r="CO19" s="63"/>
      <c r="CP19" s="63"/>
      <c r="CQ19" s="63"/>
      <c r="CR19" s="63"/>
      <c r="CS19" s="63"/>
      <c r="CT19" s="63"/>
      <c r="CU19" s="64"/>
    </row>
    <row r="20" spans="1:99" s="1" customFormat="1" ht="12.75" x14ac:dyDescent="0.2">
      <c r="A20" s="62"/>
      <c r="B20" s="63"/>
      <c r="C20" s="63"/>
      <c r="D20" s="63"/>
      <c r="E20" s="62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  <c r="Z20" s="63"/>
      <c r="AA20" s="63"/>
      <c r="AB20" s="63"/>
      <c r="AC20" s="64"/>
      <c r="AD20" s="62" t="s">
        <v>162</v>
      </c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4"/>
      <c r="AR20" s="62" t="s">
        <v>468</v>
      </c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4"/>
      <c r="BF20" s="62" t="s">
        <v>469</v>
      </c>
      <c r="BG20" s="63"/>
      <c r="BH20" s="63"/>
      <c r="BI20" s="63"/>
      <c r="BJ20" s="63"/>
      <c r="BK20" s="63"/>
      <c r="BL20" s="63"/>
      <c r="BM20" s="63"/>
      <c r="BN20" s="63"/>
      <c r="BO20" s="63"/>
      <c r="BP20" s="63"/>
      <c r="BQ20" s="63"/>
      <c r="BR20" s="63"/>
      <c r="BS20" s="63"/>
      <c r="BT20" s="62"/>
      <c r="BU20" s="63"/>
      <c r="BV20" s="63"/>
      <c r="BW20" s="63"/>
      <c r="BX20" s="63"/>
      <c r="BY20" s="63"/>
      <c r="BZ20" s="63"/>
      <c r="CA20" s="63"/>
      <c r="CB20" s="63"/>
      <c r="CC20" s="63"/>
      <c r="CD20" s="63"/>
      <c r="CE20" s="63"/>
      <c r="CF20" s="63"/>
      <c r="CG20" s="64"/>
      <c r="CH20" s="63" t="s">
        <v>470</v>
      </c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4"/>
    </row>
    <row r="21" spans="1:99" s="1" customFormat="1" ht="12.75" x14ac:dyDescent="0.2">
      <c r="A21" s="62"/>
      <c r="B21" s="63"/>
      <c r="C21" s="63"/>
      <c r="D21" s="63"/>
      <c r="E21" s="62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4"/>
      <c r="AD21" s="62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4"/>
      <c r="AR21" s="62" t="s">
        <v>471</v>
      </c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4"/>
      <c r="BF21" s="62" t="s">
        <v>472</v>
      </c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2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4"/>
      <c r="CH21" s="63" t="s">
        <v>473</v>
      </c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4"/>
    </row>
    <row r="22" spans="1:99" s="1" customFormat="1" ht="12.75" x14ac:dyDescent="0.2">
      <c r="A22" s="62"/>
      <c r="B22" s="63"/>
      <c r="C22" s="63"/>
      <c r="D22" s="63"/>
      <c r="E22" s="62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4"/>
      <c r="AD22" s="62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4"/>
      <c r="AR22" s="62" t="s">
        <v>474</v>
      </c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4"/>
      <c r="BF22" s="62" t="s">
        <v>475</v>
      </c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2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4"/>
      <c r="CH22" s="63" t="s">
        <v>476</v>
      </c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4"/>
    </row>
    <row r="23" spans="1:99" s="1" customFormat="1" ht="12.75" x14ac:dyDescent="0.2">
      <c r="A23" s="62"/>
      <c r="B23" s="63"/>
      <c r="C23" s="63"/>
      <c r="D23" s="63"/>
      <c r="E23" s="62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4"/>
      <c r="AD23" s="62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4"/>
      <c r="AR23" s="62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4"/>
      <c r="BF23" s="62" t="s">
        <v>477</v>
      </c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2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4"/>
      <c r="CH23" s="63" t="s">
        <v>478</v>
      </c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4"/>
    </row>
    <row r="24" spans="1:99" s="1" customFormat="1" ht="12.75" x14ac:dyDescent="0.2">
      <c r="A24" s="62"/>
      <c r="B24" s="63"/>
      <c r="C24" s="63"/>
      <c r="D24" s="63"/>
      <c r="E24" s="62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4"/>
      <c r="AD24" s="62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4"/>
      <c r="AR24" s="62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4"/>
      <c r="BF24" s="62" t="s">
        <v>479</v>
      </c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2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4"/>
      <c r="CH24" s="63" t="s">
        <v>480</v>
      </c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4"/>
    </row>
    <row r="25" spans="1:99" s="1" customFormat="1" ht="12.75" x14ac:dyDescent="0.2">
      <c r="A25" s="62"/>
      <c r="B25" s="63"/>
      <c r="C25" s="63"/>
      <c r="D25" s="63"/>
      <c r="E25" s="62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4"/>
      <c r="AD25" s="62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4"/>
      <c r="AR25" s="62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4"/>
      <c r="BF25" s="62" t="s">
        <v>481</v>
      </c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2"/>
      <c r="BU25" s="63"/>
      <c r="BV25" s="63"/>
      <c r="BW25" s="63"/>
      <c r="BX25" s="63"/>
      <c r="BY25" s="63"/>
      <c r="BZ25" s="63"/>
      <c r="CA25" s="63"/>
      <c r="CB25" s="63"/>
      <c r="CC25" s="63"/>
      <c r="CD25" s="63"/>
      <c r="CE25" s="63"/>
      <c r="CF25" s="63"/>
      <c r="CG25" s="64"/>
      <c r="CH25" s="63" t="s">
        <v>482</v>
      </c>
      <c r="CI25" s="63"/>
      <c r="CJ25" s="63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4"/>
    </row>
    <row r="26" spans="1:99" s="1" customFormat="1" ht="12.75" x14ac:dyDescent="0.2">
      <c r="A26" s="62"/>
      <c r="B26" s="63"/>
      <c r="C26" s="63"/>
      <c r="D26" s="63"/>
      <c r="E26" s="62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4"/>
      <c r="AD26" s="62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4"/>
      <c r="AR26" s="62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4"/>
      <c r="BF26" s="53" t="s">
        <v>349</v>
      </c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3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5"/>
      <c r="CH26" s="54" t="s">
        <v>483</v>
      </c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5"/>
    </row>
    <row r="27" spans="1:99" s="1" customFormat="1" ht="12.75" x14ac:dyDescent="0.2">
      <c r="A27" s="53"/>
      <c r="B27" s="54"/>
      <c r="C27" s="54"/>
      <c r="D27" s="54"/>
      <c r="E27" s="53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5"/>
      <c r="AD27" s="371" t="s">
        <v>425</v>
      </c>
      <c r="AE27" s="371"/>
      <c r="AF27" s="371"/>
      <c r="AG27" s="371"/>
      <c r="AH27" s="371"/>
      <c r="AI27" s="371"/>
      <c r="AJ27" s="371"/>
      <c r="AK27" s="371" t="s">
        <v>424</v>
      </c>
      <c r="AL27" s="371"/>
      <c r="AM27" s="371"/>
      <c r="AN27" s="371"/>
      <c r="AO27" s="371"/>
      <c r="AP27" s="371"/>
      <c r="AQ27" s="371"/>
      <c r="AR27" s="371" t="s">
        <v>425</v>
      </c>
      <c r="AS27" s="371"/>
      <c r="AT27" s="371"/>
      <c r="AU27" s="371"/>
      <c r="AV27" s="371"/>
      <c r="AW27" s="371"/>
      <c r="AX27" s="371"/>
      <c r="AY27" s="371" t="s">
        <v>424</v>
      </c>
      <c r="AZ27" s="371"/>
      <c r="BA27" s="371"/>
      <c r="BB27" s="371"/>
      <c r="BC27" s="371"/>
      <c r="BD27" s="371"/>
      <c r="BE27" s="371"/>
      <c r="BF27" s="371" t="s">
        <v>425</v>
      </c>
      <c r="BG27" s="371"/>
      <c r="BH27" s="371"/>
      <c r="BI27" s="371"/>
      <c r="BJ27" s="371"/>
      <c r="BK27" s="371"/>
      <c r="BL27" s="371"/>
      <c r="BM27" s="371" t="s">
        <v>424</v>
      </c>
      <c r="BN27" s="371"/>
      <c r="BO27" s="371"/>
      <c r="BP27" s="371"/>
      <c r="BQ27" s="371"/>
      <c r="BR27" s="371"/>
      <c r="BS27" s="371"/>
      <c r="BT27" s="371" t="s">
        <v>425</v>
      </c>
      <c r="BU27" s="371"/>
      <c r="BV27" s="371"/>
      <c r="BW27" s="371"/>
      <c r="BX27" s="371"/>
      <c r="BY27" s="371"/>
      <c r="BZ27" s="371"/>
      <c r="CA27" s="371" t="s">
        <v>424</v>
      </c>
      <c r="CB27" s="371"/>
      <c r="CC27" s="371"/>
      <c r="CD27" s="371"/>
      <c r="CE27" s="371"/>
      <c r="CF27" s="371"/>
      <c r="CG27" s="371"/>
      <c r="CH27" s="371" t="s">
        <v>425</v>
      </c>
      <c r="CI27" s="371"/>
      <c r="CJ27" s="371"/>
      <c r="CK27" s="371"/>
      <c r="CL27" s="371"/>
      <c r="CM27" s="371"/>
      <c r="CN27" s="371"/>
      <c r="CO27" s="371" t="s">
        <v>424</v>
      </c>
      <c r="CP27" s="371"/>
      <c r="CQ27" s="371"/>
      <c r="CR27" s="371"/>
      <c r="CS27" s="371"/>
      <c r="CT27" s="371"/>
      <c r="CU27" s="371"/>
    </row>
    <row r="28" spans="1:99" s="1" customFormat="1" ht="12.75" x14ac:dyDescent="0.2">
      <c r="A28" s="371">
        <v>1</v>
      </c>
      <c r="B28" s="371"/>
      <c r="C28" s="371"/>
      <c r="D28" s="371"/>
      <c r="E28" s="371">
        <v>2</v>
      </c>
      <c r="F28" s="371"/>
      <c r="G28" s="371"/>
      <c r="H28" s="371"/>
      <c r="I28" s="371"/>
      <c r="J28" s="371"/>
      <c r="K28" s="371"/>
      <c r="L28" s="371"/>
      <c r="M28" s="371"/>
      <c r="N28" s="371"/>
      <c r="O28" s="371"/>
      <c r="P28" s="371"/>
      <c r="Q28" s="371"/>
      <c r="R28" s="371"/>
      <c r="S28" s="371"/>
      <c r="T28" s="371"/>
      <c r="U28" s="371"/>
      <c r="V28" s="371"/>
      <c r="W28" s="371"/>
      <c r="X28" s="371"/>
      <c r="Y28" s="371"/>
      <c r="Z28" s="371"/>
      <c r="AA28" s="371"/>
      <c r="AB28" s="371"/>
      <c r="AC28" s="371"/>
      <c r="AD28" s="371">
        <v>3</v>
      </c>
      <c r="AE28" s="371"/>
      <c r="AF28" s="371"/>
      <c r="AG28" s="371"/>
      <c r="AH28" s="371"/>
      <c r="AI28" s="371"/>
      <c r="AJ28" s="371"/>
      <c r="AK28" s="371">
        <v>4</v>
      </c>
      <c r="AL28" s="371"/>
      <c r="AM28" s="371"/>
      <c r="AN28" s="371"/>
      <c r="AO28" s="371"/>
      <c r="AP28" s="371"/>
      <c r="AQ28" s="371"/>
      <c r="AR28" s="371">
        <v>5</v>
      </c>
      <c r="AS28" s="371"/>
      <c r="AT28" s="371"/>
      <c r="AU28" s="371"/>
      <c r="AV28" s="371"/>
      <c r="AW28" s="371"/>
      <c r="AX28" s="371"/>
      <c r="AY28" s="371">
        <v>6</v>
      </c>
      <c r="AZ28" s="371"/>
      <c r="BA28" s="371"/>
      <c r="BB28" s="371"/>
      <c r="BC28" s="371"/>
      <c r="BD28" s="371"/>
      <c r="BE28" s="371"/>
      <c r="BF28" s="371">
        <v>7</v>
      </c>
      <c r="BG28" s="371"/>
      <c r="BH28" s="371"/>
      <c r="BI28" s="371"/>
      <c r="BJ28" s="371"/>
      <c r="BK28" s="371"/>
      <c r="BL28" s="371"/>
      <c r="BM28" s="371">
        <v>8</v>
      </c>
      <c r="BN28" s="371"/>
      <c r="BO28" s="371"/>
      <c r="BP28" s="371"/>
      <c r="BQ28" s="371"/>
      <c r="BR28" s="371"/>
      <c r="BS28" s="371"/>
      <c r="BT28" s="371">
        <v>9</v>
      </c>
      <c r="BU28" s="371"/>
      <c r="BV28" s="371"/>
      <c r="BW28" s="371"/>
      <c r="BX28" s="371"/>
      <c r="BY28" s="371"/>
      <c r="BZ28" s="371"/>
      <c r="CA28" s="371">
        <v>10</v>
      </c>
      <c r="CB28" s="371"/>
      <c r="CC28" s="371"/>
      <c r="CD28" s="371"/>
      <c r="CE28" s="371"/>
      <c r="CF28" s="371"/>
      <c r="CG28" s="371"/>
      <c r="CH28" s="371">
        <v>11</v>
      </c>
      <c r="CI28" s="371"/>
      <c r="CJ28" s="371"/>
      <c r="CK28" s="371"/>
      <c r="CL28" s="371"/>
      <c r="CM28" s="371"/>
      <c r="CN28" s="371"/>
      <c r="CO28" s="371">
        <v>12</v>
      </c>
      <c r="CP28" s="371"/>
      <c r="CQ28" s="371"/>
      <c r="CR28" s="371"/>
      <c r="CS28" s="371"/>
      <c r="CT28" s="371"/>
      <c r="CU28" s="371"/>
    </row>
    <row r="29" spans="1:99" s="1" customFormat="1" ht="47.25" customHeight="1" x14ac:dyDescent="0.2">
      <c r="A29" s="375">
        <v>1</v>
      </c>
      <c r="B29" s="375"/>
      <c r="C29" s="375"/>
      <c r="D29" s="375"/>
      <c r="E29" s="376" t="s">
        <v>517</v>
      </c>
      <c r="F29" s="375"/>
      <c r="G29" s="375"/>
      <c r="H29" s="375"/>
      <c r="I29" s="375"/>
      <c r="J29" s="375"/>
      <c r="K29" s="375"/>
      <c r="L29" s="375"/>
      <c r="M29" s="375"/>
      <c r="N29" s="375"/>
      <c r="O29" s="375"/>
      <c r="P29" s="375"/>
      <c r="Q29" s="375"/>
      <c r="R29" s="375"/>
      <c r="S29" s="375"/>
      <c r="T29" s="375"/>
      <c r="U29" s="375"/>
      <c r="V29" s="375"/>
      <c r="W29" s="375"/>
      <c r="X29" s="375"/>
      <c r="Y29" s="375"/>
      <c r="Z29" s="375"/>
      <c r="AA29" s="375"/>
      <c r="AB29" s="375"/>
      <c r="AC29" s="375"/>
      <c r="AD29" s="311" t="s">
        <v>542</v>
      </c>
      <c r="AE29" s="311"/>
      <c r="AF29" s="311"/>
      <c r="AG29" s="311"/>
      <c r="AH29" s="311"/>
      <c r="AI29" s="311"/>
      <c r="AJ29" s="311"/>
      <c r="AK29" s="311" t="s">
        <v>543</v>
      </c>
      <c r="AL29" s="311"/>
      <c r="AM29" s="311"/>
      <c r="AN29" s="311"/>
      <c r="AO29" s="311"/>
      <c r="AP29" s="311"/>
      <c r="AQ29" s="311"/>
      <c r="AR29" s="311">
        <v>0</v>
      </c>
      <c r="AS29" s="311"/>
      <c r="AT29" s="311"/>
      <c r="AU29" s="311"/>
      <c r="AV29" s="311"/>
      <c r="AW29" s="311"/>
      <c r="AX29" s="311"/>
      <c r="AY29" s="311">
        <v>0</v>
      </c>
      <c r="AZ29" s="311"/>
      <c r="BA29" s="311"/>
      <c r="BB29" s="311"/>
      <c r="BC29" s="311"/>
      <c r="BD29" s="311"/>
      <c r="BE29" s="311"/>
      <c r="BF29" s="311" t="s">
        <v>521</v>
      </c>
      <c r="BG29" s="311"/>
      <c r="BH29" s="311"/>
      <c r="BI29" s="311"/>
      <c r="BJ29" s="311"/>
      <c r="BK29" s="311"/>
      <c r="BL29" s="311"/>
      <c r="BM29" s="311" t="s">
        <v>522</v>
      </c>
      <c r="BN29" s="311"/>
      <c r="BO29" s="311"/>
      <c r="BP29" s="311"/>
      <c r="BQ29" s="311"/>
      <c r="BR29" s="311"/>
      <c r="BS29" s="311"/>
      <c r="BT29" s="311" t="s">
        <v>546</v>
      </c>
      <c r="BU29" s="311"/>
      <c r="BV29" s="311"/>
      <c r="BW29" s="311"/>
      <c r="BX29" s="311"/>
      <c r="BY29" s="311"/>
      <c r="BZ29" s="311"/>
      <c r="CA29" s="311" t="s">
        <v>547</v>
      </c>
      <c r="CB29" s="311"/>
      <c r="CC29" s="311"/>
      <c r="CD29" s="311"/>
      <c r="CE29" s="311"/>
      <c r="CF29" s="311"/>
      <c r="CG29" s="311"/>
      <c r="CH29" s="311" t="s">
        <v>545</v>
      </c>
      <c r="CI29" s="311"/>
      <c r="CJ29" s="311"/>
      <c r="CK29" s="311"/>
      <c r="CL29" s="311"/>
      <c r="CM29" s="311"/>
      <c r="CN29" s="311"/>
      <c r="CO29" s="311" t="s">
        <v>544</v>
      </c>
      <c r="CP29" s="311"/>
      <c r="CQ29" s="311"/>
      <c r="CR29" s="311"/>
      <c r="CS29" s="311"/>
      <c r="CT29" s="311"/>
      <c r="CU29" s="311"/>
    </row>
    <row r="30" spans="1:99" s="1" customFormat="1" ht="66" customHeight="1" x14ac:dyDescent="0.2">
      <c r="A30" s="308">
        <v>3</v>
      </c>
      <c r="B30" s="309"/>
      <c r="C30" s="309"/>
      <c r="D30" s="310"/>
      <c r="E30" s="377" t="s">
        <v>510</v>
      </c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8"/>
      <c r="Q30" s="378"/>
      <c r="R30" s="378"/>
      <c r="S30" s="378"/>
      <c r="T30" s="378"/>
      <c r="U30" s="378"/>
      <c r="V30" s="378"/>
      <c r="W30" s="378"/>
      <c r="X30" s="378"/>
      <c r="Y30" s="378"/>
      <c r="Z30" s="378"/>
      <c r="AA30" s="378"/>
      <c r="AB30" s="378"/>
      <c r="AC30" s="379"/>
      <c r="AD30" s="372">
        <v>8.85</v>
      </c>
      <c r="AE30" s="373"/>
      <c r="AF30" s="373"/>
      <c r="AG30" s="373"/>
      <c r="AH30" s="373"/>
      <c r="AI30" s="373"/>
      <c r="AJ30" s="374"/>
      <c r="AK30" s="372">
        <v>8.85</v>
      </c>
      <c r="AL30" s="373"/>
      <c r="AM30" s="373"/>
      <c r="AN30" s="373"/>
      <c r="AO30" s="373"/>
      <c r="AP30" s="373"/>
      <c r="AQ30" s="374"/>
      <c r="AR30" s="372"/>
      <c r="AS30" s="373"/>
      <c r="AT30" s="373"/>
      <c r="AU30" s="373"/>
      <c r="AV30" s="373"/>
      <c r="AW30" s="373"/>
      <c r="AX30" s="374"/>
      <c r="AY30" s="372"/>
      <c r="AZ30" s="373"/>
      <c r="BA30" s="373"/>
      <c r="BB30" s="373"/>
      <c r="BC30" s="373"/>
      <c r="BD30" s="373"/>
      <c r="BE30" s="374"/>
      <c r="BF30" s="372"/>
      <c r="BG30" s="373"/>
      <c r="BH30" s="373"/>
      <c r="BI30" s="373"/>
      <c r="BJ30" s="373"/>
      <c r="BK30" s="373"/>
      <c r="BL30" s="374"/>
      <c r="BM30" s="372"/>
      <c r="BN30" s="373"/>
      <c r="BO30" s="373"/>
      <c r="BP30" s="373"/>
      <c r="BQ30" s="373"/>
      <c r="BR30" s="373"/>
      <c r="BS30" s="374"/>
      <c r="BT30" s="372" t="s">
        <v>548</v>
      </c>
      <c r="BU30" s="373"/>
      <c r="BV30" s="373"/>
      <c r="BW30" s="373"/>
      <c r="BX30" s="373"/>
      <c r="BY30" s="373"/>
      <c r="BZ30" s="374"/>
      <c r="CA30" s="372" t="s">
        <v>548</v>
      </c>
      <c r="CB30" s="373"/>
      <c r="CC30" s="373"/>
      <c r="CD30" s="373"/>
      <c r="CE30" s="373"/>
      <c r="CF30" s="373"/>
      <c r="CG30" s="374"/>
      <c r="CH30" s="372" t="s">
        <v>535</v>
      </c>
      <c r="CI30" s="373"/>
      <c r="CJ30" s="373"/>
      <c r="CK30" s="373"/>
      <c r="CL30" s="373"/>
      <c r="CM30" s="373"/>
      <c r="CN30" s="374"/>
      <c r="CO30" s="372" t="s">
        <v>535</v>
      </c>
      <c r="CP30" s="373"/>
      <c r="CQ30" s="373"/>
      <c r="CR30" s="373"/>
      <c r="CS30" s="373"/>
      <c r="CT30" s="373"/>
      <c r="CU30" s="374"/>
    </row>
    <row r="31" spans="1:99" s="1" customFormat="1" ht="78.75" customHeight="1" x14ac:dyDescent="0.2">
      <c r="A31" s="308">
        <v>4</v>
      </c>
      <c r="B31" s="309"/>
      <c r="C31" s="309"/>
      <c r="D31" s="310"/>
      <c r="E31" s="377" t="s">
        <v>513</v>
      </c>
      <c r="F31" s="378"/>
      <c r="G31" s="378"/>
      <c r="H31" s="378"/>
      <c r="I31" s="378"/>
      <c r="J31" s="378"/>
      <c r="K31" s="378"/>
      <c r="L31" s="378"/>
      <c r="M31" s="378"/>
      <c r="N31" s="378"/>
      <c r="O31" s="378"/>
      <c r="P31" s="378"/>
      <c r="Q31" s="378"/>
      <c r="R31" s="378"/>
      <c r="S31" s="378"/>
      <c r="T31" s="378"/>
      <c r="U31" s="378"/>
      <c r="V31" s="378"/>
      <c r="W31" s="378"/>
      <c r="X31" s="378"/>
      <c r="Y31" s="378"/>
      <c r="Z31" s="378"/>
      <c r="AA31" s="378"/>
      <c r="AB31" s="378"/>
      <c r="AC31" s="379"/>
      <c r="AD31" s="372">
        <v>8.85</v>
      </c>
      <c r="AE31" s="373"/>
      <c r="AF31" s="373"/>
      <c r="AG31" s="373"/>
      <c r="AH31" s="373"/>
      <c r="AI31" s="373"/>
      <c r="AJ31" s="374"/>
      <c r="AK31" s="372">
        <v>8.85</v>
      </c>
      <c r="AL31" s="373"/>
      <c r="AM31" s="373"/>
      <c r="AN31" s="373"/>
      <c r="AO31" s="373"/>
      <c r="AP31" s="373"/>
      <c r="AQ31" s="374"/>
      <c r="AR31" s="372"/>
      <c r="AS31" s="373"/>
      <c r="AT31" s="373"/>
      <c r="AU31" s="373"/>
      <c r="AV31" s="373"/>
      <c r="AW31" s="373"/>
      <c r="AX31" s="374"/>
      <c r="AY31" s="372"/>
      <c r="AZ31" s="373"/>
      <c r="BA31" s="373"/>
      <c r="BB31" s="373"/>
      <c r="BC31" s="373"/>
      <c r="BD31" s="373"/>
      <c r="BE31" s="374"/>
      <c r="BF31" s="372"/>
      <c r="BG31" s="373"/>
      <c r="BH31" s="373"/>
      <c r="BI31" s="373"/>
      <c r="BJ31" s="373"/>
      <c r="BK31" s="373"/>
      <c r="BL31" s="374"/>
      <c r="BM31" s="372"/>
      <c r="BN31" s="373"/>
      <c r="BO31" s="373"/>
      <c r="BP31" s="373"/>
      <c r="BQ31" s="373"/>
      <c r="BR31" s="373"/>
      <c r="BS31" s="374"/>
      <c r="BT31" s="372" t="s">
        <v>549</v>
      </c>
      <c r="BU31" s="373"/>
      <c r="BV31" s="373"/>
      <c r="BW31" s="373"/>
      <c r="BX31" s="373"/>
      <c r="BY31" s="373"/>
      <c r="BZ31" s="374"/>
      <c r="CA31" s="372" t="s">
        <v>549</v>
      </c>
      <c r="CB31" s="373"/>
      <c r="CC31" s="373"/>
      <c r="CD31" s="373"/>
      <c r="CE31" s="373"/>
      <c r="CF31" s="373"/>
      <c r="CG31" s="374"/>
      <c r="CH31" s="372" t="s">
        <v>550</v>
      </c>
      <c r="CI31" s="373"/>
      <c r="CJ31" s="373"/>
      <c r="CK31" s="373"/>
      <c r="CL31" s="373"/>
      <c r="CM31" s="373"/>
      <c r="CN31" s="374"/>
      <c r="CO31" s="372" t="s">
        <v>550</v>
      </c>
      <c r="CP31" s="373"/>
      <c r="CQ31" s="373"/>
      <c r="CR31" s="373"/>
      <c r="CS31" s="373"/>
      <c r="CT31" s="373"/>
      <c r="CU31" s="374"/>
    </row>
    <row r="32" spans="1:99" ht="6" customHeight="1" x14ac:dyDescent="0.25"/>
    <row r="33" spans="1:99" s="1" customFormat="1" ht="12.75" x14ac:dyDescent="0.2">
      <c r="A33" s="29" t="s">
        <v>531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6"/>
      <c r="BS33" s="26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</row>
    <row r="34" spans="1:99" s="1" customFormat="1" ht="12.75" x14ac:dyDescent="0.2">
      <c r="A34" s="16" t="s">
        <v>348</v>
      </c>
    </row>
  </sheetData>
  <mergeCells count="159">
    <mergeCell ref="CO30:CU30"/>
    <mergeCell ref="AY30:BE30"/>
    <mergeCell ref="BF30:BL30"/>
    <mergeCell ref="CA28:CG28"/>
    <mergeCell ref="CH28:CN28"/>
    <mergeCell ref="CO28:CU28"/>
    <mergeCell ref="A31:D31"/>
    <mergeCell ref="E31:AC31"/>
    <mergeCell ref="AD31:AJ31"/>
    <mergeCell ref="AK31:AQ31"/>
    <mergeCell ref="AR31:AX31"/>
    <mergeCell ref="A30:D30"/>
    <mergeCell ref="E30:AC30"/>
    <mergeCell ref="AD30:AJ30"/>
    <mergeCell ref="AK30:AQ30"/>
    <mergeCell ref="AR30:AX30"/>
    <mergeCell ref="CO31:CU31"/>
    <mergeCell ref="AY31:BE31"/>
    <mergeCell ref="BF31:BL31"/>
    <mergeCell ref="BM31:BS31"/>
    <mergeCell ref="BT31:BZ31"/>
    <mergeCell ref="CA31:CG31"/>
    <mergeCell ref="CH31:CN31"/>
    <mergeCell ref="BM30:BS30"/>
    <mergeCell ref="BT30:BZ30"/>
    <mergeCell ref="CA30:CG30"/>
    <mergeCell ref="CH30:CN30"/>
    <mergeCell ref="A29:D29"/>
    <mergeCell ref="E29:AC29"/>
    <mergeCell ref="AD29:AJ29"/>
    <mergeCell ref="AK29:AQ29"/>
    <mergeCell ref="AR29:AX29"/>
    <mergeCell ref="CA27:CG27"/>
    <mergeCell ref="CH27:CN27"/>
    <mergeCell ref="A28:D28"/>
    <mergeCell ref="E28:AC28"/>
    <mergeCell ref="AD28:AJ28"/>
    <mergeCell ref="AK28:AQ28"/>
    <mergeCell ref="AR28:AX28"/>
    <mergeCell ref="AY28:BE28"/>
    <mergeCell ref="BF28:BL28"/>
    <mergeCell ref="CO29:CU29"/>
    <mergeCell ref="AY29:BE29"/>
    <mergeCell ref="BF29:BL29"/>
    <mergeCell ref="BM29:BS29"/>
    <mergeCell ref="BT29:BZ29"/>
    <mergeCell ref="CA29:CG29"/>
    <mergeCell ref="CH29:CN29"/>
    <mergeCell ref="BM28:BS28"/>
    <mergeCell ref="BT28:BZ28"/>
    <mergeCell ref="CH26:CU26"/>
    <mergeCell ref="A27:D27"/>
    <mergeCell ref="E27:AC27"/>
    <mergeCell ref="AD27:AJ27"/>
    <mergeCell ref="AK27:AQ27"/>
    <mergeCell ref="AR27:AX27"/>
    <mergeCell ref="AY27:BE27"/>
    <mergeCell ref="BF27:BL27"/>
    <mergeCell ref="BM27:BS27"/>
    <mergeCell ref="BT27:BZ27"/>
    <mergeCell ref="A26:D26"/>
    <mergeCell ref="E26:AC26"/>
    <mergeCell ref="AD26:AQ26"/>
    <mergeCell ref="AR26:BE26"/>
    <mergeCell ref="BF26:BS26"/>
    <mergeCell ref="BT26:CG26"/>
    <mergeCell ref="CO27:CU27"/>
    <mergeCell ref="CH24:CU24"/>
    <mergeCell ref="A25:D25"/>
    <mergeCell ref="E25:AC25"/>
    <mergeCell ref="AD25:AQ25"/>
    <mergeCell ref="AR25:BE25"/>
    <mergeCell ref="BF25:BS25"/>
    <mergeCell ref="BT25:CG25"/>
    <mergeCell ref="CH25:CU25"/>
    <mergeCell ref="A24:D24"/>
    <mergeCell ref="E24:AC24"/>
    <mergeCell ref="AD24:AQ24"/>
    <mergeCell ref="AR24:BE24"/>
    <mergeCell ref="BF24:BS24"/>
    <mergeCell ref="BT24:CG24"/>
    <mergeCell ref="CH22:CU22"/>
    <mergeCell ref="A23:D23"/>
    <mergeCell ref="E23:AC23"/>
    <mergeCell ref="AD23:AQ23"/>
    <mergeCell ref="AR23:BE23"/>
    <mergeCell ref="BF23:BS23"/>
    <mergeCell ref="BT23:CG23"/>
    <mergeCell ref="CH23:CU23"/>
    <mergeCell ref="A22:D22"/>
    <mergeCell ref="E22:AC22"/>
    <mergeCell ref="AD22:AQ22"/>
    <mergeCell ref="AR22:BE22"/>
    <mergeCell ref="BF22:BS22"/>
    <mergeCell ref="BT22:CG22"/>
    <mergeCell ref="CH20:CU20"/>
    <mergeCell ref="A21:D21"/>
    <mergeCell ref="E21:AC21"/>
    <mergeCell ref="AD21:AQ21"/>
    <mergeCell ref="AR21:BE21"/>
    <mergeCell ref="BF21:BS21"/>
    <mergeCell ref="BT21:CG21"/>
    <mergeCell ref="CH21:CU21"/>
    <mergeCell ref="A20:D20"/>
    <mergeCell ref="E20:AC20"/>
    <mergeCell ref="AD20:AQ20"/>
    <mergeCell ref="AR20:BE20"/>
    <mergeCell ref="BF20:BS20"/>
    <mergeCell ref="BT20:CG20"/>
    <mergeCell ref="CH18:CU18"/>
    <mergeCell ref="A19:D19"/>
    <mergeCell ref="E19:AC19"/>
    <mergeCell ref="AD19:AQ19"/>
    <mergeCell ref="AR19:BE19"/>
    <mergeCell ref="BF19:BS19"/>
    <mergeCell ref="BT19:CG19"/>
    <mergeCell ref="CH19:CU19"/>
    <mergeCell ref="A18:D18"/>
    <mergeCell ref="E18:AC18"/>
    <mergeCell ref="AD18:AQ18"/>
    <mergeCell ref="AR18:BE18"/>
    <mergeCell ref="BF18:BS18"/>
    <mergeCell ref="BT18:CG18"/>
    <mergeCell ref="CH16:CU16"/>
    <mergeCell ref="A17:D17"/>
    <mergeCell ref="E17:AC17"/>
    <mergeCell ref="AD17:AQ17"/>
    <mergeCell ref="AR17:BE17"/>
    <mergeCell ref="BF17:BS17"/>
    <mergeCell ref="BT17:CG17"/>
    <mergeCell ref="CH17:CU17"/>
    <mergeCell ref="A16:D16"/>
    <mergeCell ref="E16:AC16"/>
    <mergeCell ref="AD16:AQ16"/>
    <mergeCell ref="AR16:BE16"/>
    <mergeCell ref="BF16:BS16"/>
    <mergeCell ref="BT16:CG16"/>
    <mergeCell ref="A15:D15"/>
    <mergeCell ref="E15:AC15"/>
    <mergeCell ref="AD15:AQ15"/>
    <mergeCell ref="AR15:BE15"/>
    <mergeCell ref="BF15:BS15"/>
    <mergeCell ref="BT15:CG15"/>
    <mergeCell ref="CH15:CU15"/>
    <mergeCell ref="A14:D14"/>
    <mergeCell ref="E14:AC14"/>
    <mergeCell ref="AD14:AQ14"/>
    <mergeCell ref="AR14:BE14"/>
    <mergeCell ref="BF14:BS14"/>
    <mergeCell ref="BT14:CG14"/>
    <mergeCell ref="A8:CU8"/>
    <mergeCell ref="A9:CU9"/>
    <mergeCell ref="M10:CI10"/>
    <mergeCell ref="M11:CI11"/>
    <mergeCell ref="A13:D13"/>
    <mergeCell ref="E13:AC13"/>
    <mergeCell ref="AD13:BE13"/>
    <mergeCell ref="BF13:CU13"/>
    <mergeCell ref="CH14:CU14"/>
  </mergeCells>
  <pageMargins left="0.39370078740157483" right="0.39370078740157483" top="0.78740157480314965" bottom="0.39370078740157483" header="0.27559055118110237" footer="0.27559055118110237"/>
  <pageSetup paperSize="9" scale="91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3BCC6-493B-49F7-95AC-E72395BE4D03}">
  <sheetPr>
    <tabColor rgb="FF92D050"/>
  </sheetPr>
  <dimension ref="A1:AA37"/>
  <sheetViews>
    <sheetView workbookViewId="0">
      <selection activeCell="F3" sqref="F3"/>
    </sheetView>
  </sheetViews>
  <sheetFormatPr defaultRowHeight="12.75" x14ac:dyDescent="0.2"/>
  <cols>
    <col min="1" max="1" width="54.140625" style="33" customWidth="1"/>
    <col min="2" max="3" width="10.5703125" style="33" customWidth="1"/>
  </cols>
  <sheetData>
    <row r="1" spans="1:27" x14ac:dyDescent="0.2">
      <c r="B1" s="380">
        <v>2024</v>
      </c>
      <c r="C1" s="380"/>
      <c r="D1" s="380">
        <v>2025</v>
      </c>
      <c r="E1" s="380"/>
      <c r="F1" s="380">
        <v>2026</v>
      </c>
      <c r="G1" s="380"/>
      <c r="H1" s="380">
        <v>2027</v>
      </c>
      <c r="I1" s="380"/>
      <c r="J1" s="380">
        <v>2028</v>
      </c>
      <c r="K1" s="380"/>
      <c r="L1" s="34"/>
      <c r="M1" s="34"/>
      <c r="N1" s="34" t="s">
        <v>595</v>
      </c>
      <c r="P1" t="s">
        <v>623</v>
      </c>
      <c r="Q1" t="s">
        <v>624</v>
      </c>
      <c r="R1" t="s">
        <v>595</v>
      </c>
    </row>
    <row r="2" spans="1:27" x14ac:dyDescent="0.2">
      <c r="B2" t="s">
        <v>596</v>
      </c>
      <c r="C2" t="s">
        <v>597</v>
      </c>
      <c r="D2" t="s">
        <v>596</v>
      </c>
      <c r="E2" t="s">
        <v>597</v>
      </c>
      <c r="F2" t="s">
        <v>596</v>
      </c>
      <c r="G2" t="s">
        <v>597</v>
      </c>
      <c r="H2" t="s">
        <v>596</v>
      </c>
      <c r="I2" t="s">
        <v>597</v>
      </c>
      <c r="J2" t="s">
        <v>596</v>
      </c>
      <c r="K2" t="s">
        <v>597</v>
      </c>
      <c r="M2" t="s">
        <v>596</v>
      </c>
      <c r="N2" t="s">
        <v>597</v>
      </c>
    </row>
    <row r="3" spans="1:27" ht="51" x14ac:dyDescent="0.2">
      <c r="A3" s="33" t="s">
        <v>510</v>
      </c>
      <c r="B3" s="33">
        <f>M3</f>
        <v>79472.2</v>
      </c>
      <c r="C3" s="33">
        <f>263731.837460828-B3</f>
        <v>184259.637460828</v>
      </c>
      <c r="D3">
        <v>0</v>
      </c>
      <c r="E3">
        <f>351755.833333333-E30</f>
        <v>0</v>
      </c>
      <c r="F3">
        <f>251556.801333333-G30</f>
        <v>83333.333333332994</v>
      </c>
      <c r="G3">
        <v>0</v>
      </c>
      <c r="H3">
        <v>0</v>
      </c>
      <c r="J3">
        <v>0</v>
      </c>
      <c r="M3">
        <v>79472.2</v>
      </c>
      <c r="N3">
        <v>267592.97079416132</v>
      </c>
    </row>
    <row r="4" spans="1:27" ht="51" x14ac:dyDescent="0.2">
      <c r="A4" s="33" t="s">
        <v>513</v>
      </c>
      <c r="D4">
        <v>0</v>
      </c>
      <c r="F4">
        <v>0</v>
      </c>
      <c r="H4">
        <f>H27</f>
        <v>125413.45</v>
      </c>
      <c r="I4">
        <f>150792.567333333-H4</f>
        <v>25379.117333332993</v>
      </c>
      <c r="M4">
        <f>D4+F4+H4+J4</f>
        <v>125413.45</v>
      </c>
      <c r="N4">
        <f>E4+G4+I4+K4</f>
        <v>25379.117333332993</v>
      </c>
      <c r="X4" t="s">
        <v>634</v>
      </c>
      <c r="Y4" t="s">
        <v>635</v>
      </c>
    </row>
    <row r="5" spans="1:27" x14ac:dyDescent="0.2">
      <c r="A5" s="33" t="s">
        <v>598</v>
      </c>
      <c r="D5">
        <v>0</v>
      </c>
      <c r="F5">
        <v>0</v>
      </c>
      <c r="I5">
        <f>(16486*1.04*1.04+24070+13923*1.04*1.04+12316*1.04*1.04)/1.2-H5</f>
        <v>58567.8</v>
      </c>
      <c r="M5">
        <f t="shared" ref="M5:N10" si="0">D5+F5+H5+J5</f>
        <v>0</v>
      </c>
      <c r="N5">
        <f t="shared" si="0"/>
        <v>58567.8</v>
      </c>
      <c r="X5">
        <v>69063.960000000006</v>
      </c>
      <c r="Y5">
        <v>4545.4399999999996</v>
      </c>
      <c r="Z5">
        <f>ROUND(Y5/X5,2)</f>
        <v>7.0000000000000007E-2</v>
      </c>
    </row>
    <row r="6" spans="1:27" x14ac:dyDescent="0.2">
      <c r="A6" s="33" t="s">
        <v>599</v>
      </c>
      <c r="D6">
        <v>0</v>
      </c>
      <c r="E6" s="38">
        <f>(5407+7641+2626/1.04/1.04/1.04/1.04)/1.2</f>
        <v>12743.929838036718</v>
      </c>
      <c r="G6">
        <f>11989*1.04/1.2+27343*1.04/1.2+8624*1.04/1.2+10244*1.04/1.2-F6</f>
        <v>50440</v>
      </c>
      <c r="M6">
        <f t="shared" si="0"/>
        <v>0</v>
      </c>
      <c r="N6">
        <f t="shared" si="0"/>
        <v>63183.929838036718</v>
      </c>
    </row>
    <row r="7" spans="1:27" x14ac:dyDescent="0.2">
      <c r="A7" s="33" t="s">
        <v>617</v>
      </c>
      <c r="G7">
        <f>53610/1.04/1.04/1.2+47852/1.04/1.04/1.04/1.2+32648/1.04/1.04/1.04/1.2+6368*1.04/1.2+8743*1.04/1.2</f>
        <v>114037.5878774086</v>
      </c>
      <c r="I7">
        <f>57638/1.2+25454/1.2+7752/1.2</f>
        <v>75703.333333333343</v>
      </c>
      <c r="K7">
        <f>26618/1.2+11721/1.2+12746*1.04*1.04/1.2</f>
        <v>43437.561333333331</v>
      </c>
      <c r="M7">
        <f t="shared" ref="M7" si="1">D7+F7+H7+J7</f>
        <v>0</v>
      </c>
      <c r="N7">
        <f t="shared" ref="N7" si="2">E7+G7+I7+K7</f>
        <v>233178.48254407529</v>
      </c>
      <c r="U7">
        <f>(1+0.077*3/4)</f>
        <v>1.05775</v>
      </c>
      <c r="V7">
        <f>1.016*1.016*1.025</f>
        <v>1.0580624000000001</v>
      </c>
    </row>
    <row r="8" spans="1:27" x14ac:dyDescent="0.2">
      <c r="A8" s="33" t="s">
        <v>600</v>
      </c>
      <c r="D8">
        <v>0</v>
      </c>
      <c r="E8" s="38">
        <f>54000/1.2-1653.33</f>
        <v>43346.67</v>
      </c>
      <c r="F8">
        <v>0</v>
      </c>
      <c r="M8">
        <f t="shared" si="0"/>
        <v>0</v>
      </c>
      <c r="N8">
        <f t="shared" si="0"/>
        <v>43346.67</v>
      </c>
      <c r="P8">
        <f>3*0.89*1.163</f>
        <v>3.10521</v>
      </c>
      <c r="Q8">
        <v>18893.84</v>
      </c>
      <c r="R8">
        <f>P8*Q8*1.03*0.84</f>
        <v>50760.713752217285</v>
      </c>
      <c r="X8" s="40">
        <v>94469.22</v>
      </c>
      <c r="Y8">
        <v>4798.5600000000004</v>
      </c>
      <c r="Z8">
        <f>ROUND(Y8/X8,2)</f>
        <v>0.05</v>
      </c>
    </row>
    <row r="9" spans="1:27" x14ac:dyDescent="0.2">
      <c r="A9" s="33" t="s">
        <v>601</v>
      </c>
      <c r="D9">
        <v>0</v>
      </c>
      <c r="E9" s="38">
        <f>(54000/1.2-1560)*0+R9</f>
        <v>38006.799249423515</v>
      </c>
      <c r="F9">
        <v>0</v>
      </c>
      <c r="M9">
        <f t="shared" si="0"/>
        <v>0</v>
      </c>
      <c r="N9">
        <f t="shared" si="0"/>
        <v>38006.799249423515</v>
      </c>
      <c r="P9">
        <f>3*0.63*1.163</f>
        <v>2.1980700000000004</v>
      </c>
      <c r="Q9">
        <v>18893.84</v>
      </c>
      <c r="R9" s="36">
        <f>P9*Q9*1.03*0.84*$U$7</f>
        <v>38006.799249423515</v>
      </c>
      <c r="T9">
        <f>E9-R9</f>
        <v>0</v>
      </c>
      <c r="X9" s="40">
        <v>94469.22</v>
      </c>
      <c r="Y9">
        <v>4798.5600000000004</v>
      </c>
      <c r="Z9">
        <f t="shared" ref="Z9:Z12" si="3">ROUND(Y9/X9,2)</f>
        <v>0.05</v>
      </c>
    </row>
    <row r="10" spans="1:27" x14ac:dyDescent="0.2">
      <c r="A10" s="33" t="s">
        <v>602</v>
      </c>
      <c r="D10">
        <v>70597.100000000006</v>
      </c>
      <c r="E10" s="39">
        <f>(180000/1.2-3329.39)*0+R10-D10</f>
        <v>68078.102969695145</v>
      </c>
      <c r="F10">
        <v>0</v>
      </c>
      <c r="M10">
        <f t="shared" si="0"/>
        <v>70597.100000000006</v>
      </c>
      <c r="N10">
        <f t="shared" si="0"/>
        <v>68078.102969695145</v>
      </c>
      <c r="P10">
        <f>3*6.58*1.163</f>
        <v>22.957620000000002</v>
      </c>
      <c r="Q10">
        <f>4533.27+(7112.81-4533.27)/(34.89-20)*(34.89-P10)</f>
        <v>6600.4326262726663</v>
      </c>
      <c r="R10" s="36">
        <f>P10*Q10*1.03*0.84*$U$7</f>
        <v>138675.20296969515</v>
      </c>
      <c r="S10" t="s">
        <v>627</v>
      </c>
      <c r="T10">
        <f>M10+N10-R10</f>
        <v>0</v>
      </c>
      <c r="X10">
        <v>142256.21</v>
      </c>
      <c r="Y10">
        <v>7010.31</v>
      </c>
      <c r="Z10">
        <f t="shared" si="3"/>
        <v>0.05</v>
      </c>
    </row>
    <row r="11" spans="1:27" x14ac:dyDescent="0.2">
      <c r="A11" s="33" t="s">
        <v>603</v>
      </c>
      <c r="D11">
        <v>0</v>
      </c>
      <c r="F11">
        <v>0</v>
      </c>
      <c r="I11" s="35">
        <f>35000/1.04/1.2</f>
        <v>28044.871794871797</v>
      </c>
      <c r="J11" s="35">
        <f>J27</f>
        <v>125413.45</v>
      </c>
      <c r="K11" s="35">
        <f>315000/1.04/1.2-J11</f>
        <v>126990.39615384616</v>
      </c>
      <c r="M11">
        <f t="shared" ref="M11" si="4">D11+F11+H11+J11</f>
        <v>125413.45</v>
      </c>
      <c r="N11">
        <f t="shared" ref="N11" si="5">E11+G11+I11+K11</f>
        <v>155035.26794871796</v>
      </c>
      <c r="P11">
        <f>4*14.9*1.163</f>
        <v>69.314800000000005</v>
      </c>
      <c r="Q11">
        <v>4389.24</v>
      </c>
      <c r="R11">
        <f>P11*Q11*1.03*0.84*1.055*1.041</f>
        <v>289091.287123958</v>
      </c>
      <c r="S11" t="s">
        <v>625</v>
      </c>
    </row>
    <row r="12" spans="1:27" x14ac:dyDescent="0.2">
      <c r="A12" s="33" t="s">
        <v>604</v>
      </c>
      <c r="D12">
        <v>0</v>
      </c>
      <c r="E12" s="38"/>
      <c r="F12">
        <f>F27-F3</f>
        <v>42080.116666667003</v>
      </c>
      <c r="G12">
        <f>137154/1.04/1.04/1.04/1.2-F12</f>
        <v>59527.722147625216</v>
      </c>
      <c r="M12">
        <f t="shared" ref="M12" si="6">D12+F12+H12+J12</f>
        <v>42080.116666667003</v>
      </c>
      <c r="N12">
        <f t="shared" ref="N12" si="7">E12+G12+I12+K12</f>
        <v>59527.722147625216</v>
      </c>
      <c r="P12">
        <f>2*6.58*1.163</f>
        <v>15.30508</v>
      </c>
      <c r="Q12">
        <f>7112.81+(8298.54-7112.81)/(20-15)*(20-P12)</f>
        <v>8226.1914983200004</v>
      </c>
      <c r="R12">
        <f>P12*Q12*1.03*0.84*1.055</f>
        <v>114922.05668703803</v>
      </c>
      <c r="X12">
        <v>124478.12</v>
      </c>
      <c r="Y12">
        <v>6124.24</v>
      </c>
      <c r="Z12">
        <f t="shared" si="3"/>
        <v>0.05</v>
      </c>
    </row>
    <row r="13" spans="1:27" x14ac:dyDescent="0.2">
      <c r="A13" s="33" t="s">
        <v>605</v>
      </c>
      <c r="D13">
        <v>0</v>
      </c>
      <c r="F13">
        <v>0</v>
      </c>
      <c r="M13">
        <f t="shared" ref="M13:N18" si="8">D13+F13+H13+J13</f>
        <v>0</v>
      </c>
      <c r="N13">
        <f t="shared" si="8"/>
        <v>0</v>
      </c>
    </row>
    <row r="14" spans="1:27" x14ac:dyDescent="0.2">
      <c r="A14" s="33" t="s">
        <v>606</v>
      </c>
      <c r="D14">
        <v>0</v>
      </c>
      <c r="F14">
        <v>0</v>
      </c>
      <c r="I14">
        <f>35000/1.04/1.2</f>
        <v>28044.871794871797</v>
      </c>
      <c r="M14">
        <f t="shared" si="8"/>
        <v>0</v>
      </c>
      <c r="N14">
        <f t="shared" si="8"/>
        <v>28044.871794871797</v>
      </c>
      <c r="T14">
        <f>(5407+7641+2626/1.04/1.04/1.04/1.04)/1.2</f>
        <v>12743.929838036718</v>
      </c>
      <c r="U14">
        <f>255939.554218631*0.05</f>
        <v>12796.977710931551</v>
      </c>
      <c r="V14" t="s">
        <v>628</v>
      </c>
    </row>
    <row r="15" spans="1:27" x14ac:dyDescent="0.2">
      <c r="A15" s="33" t="s">
        <v>607</v>
      </c>
      <c r="D15">
        <v>0</v>
      </c>
      <c r="F15">
        <v>0</v>
      </c>
      <c r="K15">
        <f>32400*1.04*1.04/1.2</f>
        <v>29203.200000000004</v>
      </c>
      <c r="M15">
        <f t="shared" si="8"/>
        <v>0</v>
      </c>
      <c r="N15">
        <f t="shared" si="8"/>
        <v>29203.200000000004</v>
      </c>
      <c r="X15">
        <v>92151</v>
      </c>
      <c r="Y15">
        <v>3224.25</v>
      </c>
      <c r="Z15">
        <f t="shared" ref="Z15" si="9">ROUND(Y15/X15,2)</f>
        <v>0.03</v>
      </c>
      <c r="AA15" t="s">
        <v>636</v>
      </c>
    </row>
    <row r="16" spans="1:27" x14ac:dyDescent="0.2">
      <c r="A16" s="33" t="s">
        <v>608</v>
      </c>
      <c r="D16">
        <v>0</v>
      </c>
      <c r="F16">
        <v>0</v>
      </c>
      <c r="M16">
        <f t="shared" si="8"/>
        <v>0</v>
      </c>
      <c r="N16">
        <f t="shared" si="8"/>
        <v>0</v>
      </c>
    </row>
    <row r="17" spans="1:20" ht="25.5" x14ac:dyDescent="0.2">
      <c r="A17" s="33" t="s">
        <v>609</v>
      </c>
      <c r="D17">
        <v>0</v>
      </c>
      <c r="F17">
        <v>0</v>
      </c>
      <c r="M17">
        <f t="shared" si="8"/>
        <v>0</v>
      </c>
      <c r="N17">
        <f t="shared" si="8"/>
        <v>0</v>
      </c>
      <c r="T17">
        <f>T9+T10-T14</f>
        <v>-12743.929838036718</v>
      </c>
    </row>
    <row r="18" spans="1:20" ht="25.5" x14ac:dyDescent="0.2">
      <c r="A18" s="33" t="s">
        <v>610</v>
      </c>
      <c r="D18">
        <v>0</v>
      </c>
      <c r="F18">
        <v>0</v>
      </c>
      <c r="K18">
        <f>12564*2*1.04*1.04*1.04*1.04/1.2</f>
        <v>24496.838246400006</v>
      </c>
      <c r="M18">
        <f t="shared" si="8"/>
        <v>0</v>
      </c>
      <c r="N18">
        <f t="shared" si="8"/>
        <v>24496.838246400006</v>
      </c>
    </row>
    <row r="19" spans="1:20" ht="25.5" x14ac:dyDescent="0.2">
      <c r="A19" s="33" t="s">
        <v>611</v>
      </c>
      <c r="D19">
        <v>0</v>
      </c>
      <c r="F19">
        <v>0</v>
      </c>
      <c r="H19" s="37"/>
      <c r="I19">
        <f>11338.6*3/1.2-H19</f>
        <v>28346.500000000004</v>
      </c>
      <c r="K19" s="35">
        <f>11338.6*2*1.04/1.2</f>
        <v>19653.573333333334</v>
      </c>
      <c r="M19">
        <f t="shared" ref="M19" si="10">D19+F19+H19+J19</f>
        <v>0</v>
      </c>
      <c r="N19">
        <f t="shared" ref="N19" si="11">E19+G19+I19+K19</f>
        <v>48000.073333333334</v>
      </c>
    </row>
    <row r="20" spans="1:20" ht="25.5" x14ac:dyDescent="0.2">
      <c r="A20" s="33" t="s">
        <v>618</v>
      </c>
      <c r="D20">
        <v>0</v>
      </c>
      <c r="E20">
        <f>3102.5/1.04/1.04/1.04/1.2*2</f>
        <v>4596.8520046275216</v>
      </c>
      <c r="F20">
        <v>0</v>
      </c>
      <c r="M20">
        <f t="shared" ref="M20:N21" si="12">D20+F20+H20+J20</f>
        <v>0</v>
      </c>
      <c r="N20">
        <f t="shared" si="12"/>
        <v>4596.8520046275216</v>
      </c>
    </row>
    <row r="21" spans="1:20" ht="25.5" x14ac:dyDescent="0.2">
      <c r="A21" s="33" t="s">
        <v>612</v>
      </c>
      <c r="D21">
        <v>0</v>
      </c>
      <c r="E21">
        <f>(11698.6/2*1/1.04/1.04)/1.2</f>
        <v>4506.6722140039446</v>
      </c>
      <c r="F21">
        <v>0</v>
      </c>
      <c r="I21">
        <f>(11698.6/2*2)/1.2</f>
        <v>9748.8333333333339</v>
      </c>
      <c r="M21">
        <f t="shared" si="12"/>
        <v>0</v>
      </c>
      <c r="N21">
        <f t="shared" si="12"/>
        <v>14255.505547337278</v>
      </c>
    </row>
    <row r="22" spans="1:20" ht="25.5" x14ac:dyDescent="0.2">
      <c r="A22" s="33" t="s">
        <v>613</v>
      </c>
      <c r="D22">
        <v>0</v>
      </c>
      <c r="F22">
        <v>0</v>
      </c>
      <c r="H22" s="37"/>
      <c r="I22">
        <f>16378/1.2-H22</f>
        <v>13648.333333333334</v>
      </c>
      <c r="K22" s="35">
        <f>16378*1.04/1.2</f>
        <v>14194.266666666666</v>
      </c>
      <c r="M22">
        <f t="shared" ref="M22" si="13">D22+F22+H22+J22</f>
        <v>0</v>
      </c>
      <c r="N22">
        <f t="shared" ref="N22" si="14">E22+G22+I22+K22</f>
        <v>27842.6</v>
      </c>
    </row>
    <row r="23" spans="1:20" ht="25.5" x14ac:dyDescent="0.2">
      <c r="A23" s="33" t="s">
        <v>619</v>
      </c>
      <c r="D23">
        <v>0</v>
      </c>
      <c r="F23">
        <v>0</v>
      </c>
      <c r="K23">
        <f>7955*2*1.04/1.2</f>
        <v>13788.666666666668</v>
      </c>
      <c r="M23">
        <f t="shared" ref="M23:N25" si="15">D23+F23+H23+J23</f>
        <v>0</v>
      </c>
      <c r="N23">
        <f t="shared" si="15"/>
        <v>13788.666666666668</v>
      </c>
    </row>
    <row r="24" spans="1:20" ht="25.5" x14ac:dyDescent="0.2">
      <c r="A24" s="33" t="s">
        <v>621</v>
      </c>
      <c r="E24">
        <f>16054.5/1.2</f>
        <v>13378.75</v>
      </c>
      <c r="M24">
        <f t="shared" ref="M24" si="16">D24+F24+H24+J24</f>
        <v>0</v>
      </c>
      <c r="N24">
        <f t="shared" ref="N24" si="17">E24+G24+I24+K24</f>
        <v>13378.75</v>
      </c>
    </row>
    <row r="25" spans="1:20" ht="25.5" x14ac:dyDescent="0.2">
      <c r="A25" s="33" t="s">
        <v>620</v>
      </c>
      <c r="D25">
        <v>0</v>
      </c>
      <c r="F25">
        <v>0</v>
      </c>
      <c r="G25">
        <f>6317.2/3/1.2</f>
        <v>1754.7777777777776</v>
      </c>
      <c r="I25">
        <f>6317.2*1.04/1.2</f>
        <v>5474.9066666666668</v>
      </c>
      <c r="M25">
        <f t="shared" si="15"/>
        <v>0</v>
      </c>
      <c r="N25">
        <f t="shared" si="15"/>
        <v>7229.6844444444441</v>
      </c>
    </row>
    <row r="27" spans="1:20" x14ac:dyDescent="0.2">
      <c r="B27">
        <f>SUM(B3:B25)</f>
        <v>79472.2</v>
      </c>
      <c r="C27">
        <f>SUM(C3:C25)</f>
        <v>184259.637460828</v>
      </c>
      <c r="D27">
        <f>SUM(D3:D25)</f>
        <v>70597.100000000006</v>
      </c>
      <c r="E27">
        <f>SUM(E3:E25)</f>
        <v>184657.77627578683</v>
      </c>
      <c r="F27">
        <v>125413.45</v>
      </c>
      <c r="G27">
        <f t="shared" ref="G27:K27" si="18">SUM(G3:G25)</f>
        <v>225760.08780281161</v>
      </c>
      <c r="H27">
        <f>F27</f>
        <v>125413.45</v>
      </c>
      <c r="I27">
        <f t="shared" si="18"/>
        <v>272958.5675897433</v>
      </c>
      <c r="J27">
        <f>H27</f>
        <v>125413.45</v>
      </c>
      <c r="K27">
        <f t="shared" si="18"/>
        <v>271764.50240024616</v>
      </c>
      <c r="M27">
        <f>SUM(M3:M25)</f>
        <v>442976.316666667</v>
      </c>
      <c r="N27">
        <f>SUM(N3:N25)</f>
        <v>1222733.9048627492</v>
      </c>
    </row>
    <row r="30" spans="1:20" x14ac:dyDescent="0.2">
      <c r="A30" s="33" t="s">
        <v>614</v>
      </c>
      <c r="E30">
        <v>351755.83333333337</v>
      </c>
      <c r="G30">
        <v>168223.46799999999</v>
      </c>
      <c r="I30">
        <v>416524.30133333337</v>
      </c>
    </row>
    <row r="31" spans="1:20" x14ac:dyDescent="0.2">
      <c r="A31" s="33" t="s">
        <v>615</v>
      </c>
      <c r="E31">
        <v>351755.83333333337</v>
      </c>
      <c r="G31">
        <v>168223.46799999999</v>
      </c>
      <c r="I31">
        <f>I30-I32</f>
        <v>84046.968666666362</v>
      </c>
    </row>
    <row r="32" spans="1:20" x14ac:dyDescent="0.2">
      <c r="A32" s="33" t="s">
        <v>616</v>
      </c>
      <c r="I32">
        <f>483269.9-I4-H4</f>
        <v>332477.332666667</v>
      </c>
    </row>
    <row r="34" spans="1:15" x14ac:dyDescent="0.2">
      <c r="A34" s="33" t="s">
        <v>622</v>
      </c>
      <c r="B34" s="33">
        <v>79472.2</v>
      </c>
      <c r="C34" s="33">
        <v>184259.6</v>
      </c>
      <c r="D34">
        <v>70597.100000000006</v>
      </c>
      <c r="E34">
        <v>183347</v>
      </c>
      <c r="F34" s="380">
        <v>230643.6</v>
      </c>
      <c r="G34" s="380"/>
      <c r="H34" s="380">
        <v>314249.8</v>
      </c>
      <c r="I34" s="380"/>
      <c r="J34" s="380">
        <v>335007.2</v>
      </c>
      <c r="K34" s="380"/>
      <c r="O34">
        <f>SUM(D27:K27)-SUM(B34:K34)</f>
        <v>4401.8840685880277</v>
      </c>
    </row>
    <row r="37" spans="1:15" x14ac:dyDescent="0.2">
      <c r="E37">
        <f>E27+D27-D34-E34</f>
        <v>1310.7762757868331</v>
      </c>
      <c r="G37">
        <f>G27+F27-F34</f>
        <v>120529.93780281159</v>
      </c>
      <c r="I37">
        <f>I27+H27-H34</f>
        <v>84122.217589743319</v>
      </c>
      <c r="K37">
        <f>K27+J27-J34</f>
        <v>62170.752400246158</v>
      </c>
    </row>
  </sheetData>
  <mergeCells count="8">
    <mergeCell ref="F34:G34"/>
    <mergeCell ref="H34:I34"/>
    <mergeCell ref="J34:K34"/>
    <mergeCell ref="B1:C1"/>
    <mergeCell ref="D1:E1"/>
    <mergeCell ref="F1:G1"/>
    <mergeCell ref="H1:I1"/>
    <mergeCell ref="J1:K1"/>
  </mergeCells>
  <phoneticPr fontId="19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форма 1 ип</vt:lpstr>
      <vt:lpstr>форма 2 ип</vt:lpstr>
      <vt:lpstr>форма 3 ип (2)</vt:lpstr>
      <vt:lpstr>форма 4 ип (2)</vt:lpstr>
      <vt:lpstr>форма 5 ип</vt:lpstr>
      <vt:lpstr>форма 6.1 ип</vt:lpstr>
      <vt:lpstr>форма 6.2 ип (2)</vt:lpstr>
      <vt:lpstr>Лист1</vt:lpstr>
      <vt:lpstr>'форма 2 ип'!Заголовки_для_печати</vt:lpstr>
      <vt:lpstr>'форма 5 ип'!Заголовки_для_печати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Юлия Д. Ремизова</cp:lastModifiedBy>
  <cp:lastPrinted>2025-11-17T11:41:29Z</cp:lastPrinted>
  <dcterms:created xsi:type="dcterms:W3CDTF">2004-09-19T06:34:55Z</dcterms:created>
  <dcterms:modified xsi:type="dcterms:W3CDTF">2025-11-17T11:47:21Z</dcterms:modified>
</cp:coreProperties>
</file>